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'DC33'!$A$1:$Z$66</definedName>
    <definedName name="_xlnm.Print_Area" localSheetId="11">'DC34'!$A$1:$Z$66</definedName>
    <definedName name="_xlnm.Print_Area" localSheetId="16">'DC35'!$A$1:$Z$66</definedName>
    <definedName name="_xlnm.Print_Area" localSheetId="22">'DC36'!$A$1:$Z$66</definedName>
    <definedName name="_xlnm.Print_Area" localSheetId="27">'DC47'!$A$1:$Z$66</definedName>
    <definedName name="_xlnm.Print_Area" localSheetId="1">'LIM331'!$A$1:$Z$66</definedName>
    <definedName name="_xlnm.Print_Area" localSheetId="2">'LIM332'!$A$1:$Z$66</definedName>
    <definedName name="_xlnm.Print_Area" localSheetId="3">'LIM333'!$A$1:$Z$66</definedName>
    <definedName name="_xlnm.Print_Area" localSheetId="4">'LIM334'!$A$1:$Z$66</definedName>
    <definedName name="_xlnm.Print_Area" localSheetId="5">'LIM335'!$A$1:$Z$66</definedName>
    <definedName name="_xlnm.Print_Area" localSheetId="7">'LIM341'!$A$1:$Z$66</definedName>
    <definedName name="_xlnm.Print_Area" localSheetId="8">'LIM343'!$A$1:$Z$66</definedName>
    <definedName name="_xlnm.Print_Area" localSheetId="9">'LIM344'!$A$1:$Z$66</definedName>
    <definedName name="_xlnm.Print_Area" localSheetId="10">'LIM345'!$A$1:$Z$66</definedName>
    <definedName name="_xlnm.Print_Area" localSheetId="12">'LIM351'!$A$1:$Z$66</definedName>
    <definedName name="_xlnm.Print_Area" localSheetId="13">'LIM353'!$A$1:$Z$66</definedName>
    <definedName name="_xlnm.Print_Area" localSheetId="14">'LIM354'!$A$1:$Z$66</definedName>
    <definedName name="_xlnm.Print_Area" localSheetId="15">'LIM355'!$A$1:$Z$66</definedName>
    <definedName name="_xlnm.Print_Area" localSheetId="17">'LIM361'!$A$1:$Z$66</definedName>
    <definedName name="_xlnm.Print_Area" localSheetId="18">'LIM362'!$A$1:$Z$66</definedName>
    <definedName name="_xlnm.Print_Area" localSheetId="19">'LIM366'!$A$1:$Z$66</definedName>
    <definedName name="_xlnm.Print_Area" localSheetId="20">'LIM367'!$A$1:$Z$66</definedName>
    <definedName name="_xlnm.Print_Area" localSheetId="21">'LIM368'!$A$1:$Z$66</definedName>
    <definedName name="_xlnm.Print_Area" localSheetId="23">'LIM471'!$A$1:$Z$66</definedName>
    <definedName name="_xlnm.Print_Area" localSheetId="24">'LIM472'!$A$1:$Z$66</definedName>
    <definedName name="_xlnm.Print_Area" localSheetId="25">'LIM473'!$A$1:$Z$66</definedName>
    <definedName name="_xlnm.Print_Area" localSheetId="26">'LIM476'!$A$1:$Z$66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<sst xmlns="http://schemas.openxmlformats.org/spreadsheetml/2006/main" count="2996" uniqueCount="116">
  <si>
    <t>Limpopo: Greater Giyani(LIM331) - Table C1 Quarterly Budget Summary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</si>
  <si>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</si>
  <si>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</si>
  <si>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</si>
  <si>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</si>
  <si>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</si>
  <si>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</si>
  <si>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</si>
  <si>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</si>
  <si>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</si>
  <si>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</si>
  <si>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</si>
  <si>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</si>
  <si>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</si>
  <si>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</si>
  <si>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</si>
  <si>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</si>
  <si>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</si>
  <si>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</si>
  <si>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</si>
  <si>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</si>
  <si>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</si>
  <si>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</si>
  <si>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</si>
  <si>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</si>
  <si>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</si>
  <si>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</si>
  <si>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</si>
  <si>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</si>
  <si>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</si>
  <si>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</si>
  <si>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</si>
  <si>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</si>
  <si>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</si>
  <si>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</si>
  <si>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</si>
  <si>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</si>
  <si>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</si>
  <si>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</si>
  <si>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Materials and bulk purchases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</si>
  <si>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</si>
  <si>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</si>
  <si>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</si>
  <si>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</si>
  <si>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</si>
  <si>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</si>
  <si>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</si>
  <si>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</si>
  <si>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</si>
  <si>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</si>
  <si>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</si>
  <si>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</si>
  <si>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</si>
  <si>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</si>
  <si>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</si>
  <si>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</si>
  <si>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</si>
  <si>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</si>
  <si>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</si>
  <si>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</si>
  <si>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</si>
  <si>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</si>
  <si>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</si>
  <si>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Creditors Age Analysis</t>
  </si>
  <si>
    <t>Total Creditors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</si>
  <si>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</si>
  <si>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</si>
  <si>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</si>
  <si>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</si>
  <si>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</si>
  <si>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Interest earned - outstanding debtors</t>
  </si>
  <si>
    <t>Financial Performance (Billing)</t>
  </si>
  <si>
    <t>Cash Flow (Receipts)</t>
  </si>
  <si>
    <t>Limpopo: Greater Letaba(LIM332) - Table C1 Quarterly Budget Summary for 4th Quarter ended 30 June 2020 (Figures Finalised as at 2020/07/30)</t>
  </si>
  <si>
    <t>Limpopo: Greater Tzaneen(LIM333) - Table C1 Quarterly Budget Summary for 4th Quarter ended 30 June 2020 (Figures Finalised as at 2020/07/30)</t>
  </si>
  <si>
    <t>Limpopo: Ba-Phalaborwa(LIM334) - Table C1 Quarterly Budget Summary for 4th Quarter ended 30 June 2020 (Figures Finalised as at 2020/07/30)</t>
  </si>
  <si>
    <t>Limpopo: Maruleng(LIM335) - Table C1 Quarterly Budget Summary for 4th Quarter ended 30 June 2020 (Figures Finalised as at 2020/07/30)</t>
  </si>
  <si>
    <t>Limpopo: Mopani(DC33) - Table C1 Quarterly Budget Summary for 4th Quarter ended 30 June 2020 (Figures Finalised as at 2020/07/30)</t>
  </si>
  <si>
    <t>Limpopo: Musina(LIM341) - Table C1 Quarterly Budget Summary for 4th Quarter ended 30 June 2020 (Figures Finalised as at 2020/07/30)</t>
  </si>
  <si>
    <t>Limpopo: Thulamela(LIM343) - Table C1 Quarterly Budget Summary for 4th Quarter ended 30 June 2020 (Figures Finalised as at 2020/07/30)</t>
  </si>
  <si>
    <t>Limpopo: Makhado(LIM344) - Table C1 Quarterly Budget Summary for 4th Quarter ended 30 June 2020 (Figures Finalised as at 2020/07/30)</t>
  </si>
  <si>
    <t>Limpopo: Collins Chabane(LIM345) - Table C1 Quarterly Budget Summary for 4th Quarter ended 30 June 2020 (Figures Finalised as at 2020/07/30)</t>
  </si>
  <si>
    <t>Limpopo: Vhembe(DC34) - Table C1 Quarterly Budget Summary for 4th Quarter ended 30 June 2020 (Figures Finalised as at 2020/07/30)</t>
  </si>
  <si>
    <t>Limpopo: Blouberg(LIM351) - Table C1 Quarterly Budget Summary for 4th Quarter ended 30 June 2020 (Figures Finalised as at 2020/07/30)</t>
  </si>
  <si>
    <t>Limpopo: Molemole(LIM353) - Table C1 Quarterly Budget Summary for 4th Quarter ended 30 June 2020 (Figures Finalised as at 2020/07/30)</t>
  </si>
  <si>
    <t>Limpopo: Polokwane(LIM354) - Table C1 Quarterly Budget Summary for 4th Quarter ended 30 June 2020 (Figures Finalised as at 2020/07/30)</t>
  </si>
  <si>
    <t>Limpopo: Lepelle-Nkumpi(LIM355) - Table C1 Quarterly Budget Summary for 4th Quarter ended 30 June 2020 (Figures Finalised as at 2020/07/30)</t>
  </si>
  <si>
    <t>Limpopo: Capricorn(DC35) - Table C1 Quarterly Budget Summary for 4th Quarter ended 30 June 2020 (Figures Finalised as at 2020/07/30)</t>
  </si>
  <si>
    <t>Limpopo: Thabazimbi(LIM361) - Table C1 Quarterly Budget Summary for 4th Quarter ended 30 June 2020 (Figures Finalised as at 2020/07/30)</t>
  </si>
  <si>
    <t>Limpopo: Lephalale(LIM362) - Table C1 Quarterly Budget Summary for 4th Quarter ended 30 June 2020 (Figures Finalised as at 2020/07/30)</t>
  </si>
  <si>
    <t>Limpopo: Bela Bela(LIM366) - Table C1 Quarterly Budget Summary for 4th Quarter ended 30 June 2020 (Figures Finalised as at 2020/07/30)</t>
  </si>
  <si>
    <t>Limpopo: Mogalakwena(LIM367) - Table C1 Quarterly Budget Summary for 4th Quarter ended 30 June 2020 (Figures Finalised as at 2020/07/30)</t>
  </si>
  <si>
    <t>Limpopo: Modimolle-Mookgopong(LIM368) - Table C1 Quarterly Budget Summary for 4th Quarter ended 30 June 2020 (Figures Finalised as at 2020/07/30)</t>
  </si>
  <si>
    <t>Limpopo: Waterberg(DC36) - Table C1 Quarterly Budget Summary for 4th Quarter ended 30 June 2020 (Figures Finalised as at 2020/07/30)</t>
  </si>
  <si>
    <t>Limpopo: Ephraim Mogale(LIM471) - Table C1 Quarterly Budget Summary for 4th Quarter ended 30 June 2020 (Figures Finalised as at 2020/07/30)</t>
  </si>
  <si>
    <t>Limpopo: Elias Motsoaledi(LIM472) - Table C1 Quarterly Budget Summary for 4th Quarter ended 30 June 2020 (Figures Finalised as at 2020/07/30)</t>
  </si>
  <si>
    <t>Limpopo: Makhuduthamaga(LIM473) - Table C1 Quarterly Budget Summary for 4th Quarter ended 30 June 2020 (Figures Finalised as at 2020/07/30)</t>
  </si>
  <si>
    <t>Limpopo: Tubatse Fetakgomo(LIM476) - Table C1 Quarterly Budget Summary for 4th Quarter ended 30 June 2020 (Figures Finalised as at 2020/07/30)</t>
  </si>
  <si>
    <t>Limpopo: Sekhukhune(DC47) - Table C1 Quarterly Budget Summary for 4th Quarter ended 30 June 2020 (Figures Finalised as at 2020/07/30)</t>
  </si>
  <si>
    <t>Summary - Table C1 Quarterly Budget Summary for 4th Quarter ended 30 June 2020 (Figures Finalised as at 2020/07/30)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</si>
  <si>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</si>
  <si>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</si>
  <si>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</si>
  <si>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</si>
  <si>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</si>
  <si>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</si>
  <si>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</si>
  <si>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</si>
  <si>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</si>
  <si>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</si>
  <si>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</si>
  <si>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</si>
  <si>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</si>
  <si>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</si>
  <si>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Debtors &amp; creditors analysis</t>
  </si>
  <si>
    <t>Total By Revenue Source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</si>
</sst>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wrapText="1" indent="1"/>
      <protection/>
    </xf>
    <xf numFmtId="182" fontId="5" fillId="0" borderId="20" xfId="0" applyNumberFormat="1" applyFont="1" applyFill="1" applyBorder="1" applyAlignment="1" applyProtection="1">
      <alignment wrapText="1"/>
      <protection/>
    </xf>
    <xf numFmtId="182" fontId="5" fillId="0" borderId="11" xfId="0" applyNumberFormat="1" applyFont="1" applyFill="1" applyBorder="1" applyAlignment="1" applyProtection="1">
      <alignment wrapText="1"/>
      <protection/>
    </xf>
    <xf numFmtId="182" fontId="5" fillId="0" borderId="2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182" fontId="5" fillId="0" borderId="26" xfId="0" applyNumberFormat="1" applyFont="1" applyFill="1" applyBorder="1" applyAlignment="1" applyProtection="1">
      <alignment wrapText="1"/>
      <protection/>
    </xf>
    <xf numFmtId="0" fontId="5" fillId="0" borderId="20" xfId="0" applyFont="1" applyBorder="1" applyAlignment="1" applyProtection="1">
      <alignment horizontal="left" wrapText="1" indent="1"/>
      <protection/>
    </xf>
    <xf numFmtId="182" fontId="5" fillId="0" borderId="45" xfId="0" applyNumberFormat="1" applyFont="1" applyFill="1" applyBorder="1" applyAlignment="1" applyProtection="1">
      <alignment wrapText="1"/>
      <protection/>
    </xf>
    <xf numFmtId="182" fontId="5" fillId="0" borderId="46" xfId="0" applyNumberFormat="1" applyFont="1" applyFill="1" applyBorder="1" applyAlignment="1" applyProtection="1">
      <alignment wrapText="1"/>
      <protection/>
    </xf>
    <xf numFmtId="182" fontId="5" fillId="0" borderId="47" xfId="0" applyNumberFormat="1" applyFont="1" applyFill="1" applyBorder="1" applyAlignment="1" applyProtection="1">
      <alignment wrapText="1"/>
      <protection/>
    </xf>
    <xf numFmtId="180" fontId="5" fillId="0" borderId="46" xfId="0" applyNumberFormat="1" applyFont="1" applyFill="1" applyBorder="1" applyAlignment="1" applyProtection="1">
      <alignment wrapText="1"/>
      <protection/>
    </xf>
    <xf numFmtId="182" fontId="5" fillId="0" borderId="48" xfId="0" applyNumberFormat="1" applyFont="1" applyFill="1" applyBorder="1" applyAlignment="1" applyProtection="1">
      <alignment wrapText="1"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1455155858</v>
      </c>
      <c r="C5" s="18">
        <v>67109829</v>
      </c>
      <c r="D5" s="58">
        <v>1800472116</v>
      </c>
      <c r="E5" s="59">
        <v>1925444907</v>
      </c>
      <c r="F5" s="59">
        <v>249723844</v>
      </c>
      <c r="G5" s="59">
        <v>69108247</v>
      </c>
      <c r="H5" s="59">
        <v>147917643</v>
      </c>
      <c r="I5" s="59">
        <v>466749734</v>
      </c>
      <c r="J5" s="59">
        <v>146681830</v>
      </c>
      <c r="K5" s="59">
        <v>143890230</v>
      </c>
      <c r="L5" s="59">
        <v>145992323</v>
      </c>
      <c r="M5" s="59">
        <v>436564383</v>
      </c>
      <c r="N5" s="59">
        <v>145717826</v>
      </c>
      <c r="O5" s="59">
        <v>139805115</v>
      </c>
      <c r="P5" s="59">
        <v>164263353</v>
      </c>
      <c r="Q5" s="59">
        <v>449786294</v>
      </c>
      <c r="R5" s="59">
        <v>142467359</v>
      </c>
      <c r="S5" s="59">
        <v>139967882</v>
      </c>
      <c r="T5" s="59">
        <v>105012355</v>
      </c>
      <c r="U5" s="59">
        <v>387447596</v>
      </c>
      <c r="V5" s="59">
        <v>1740548007</v>
      </c>
      <c r="W5" s="59">
        <v>1925444907</v>
      </c>
      <c r="X5" s="59">
        <v>-184896900</v>
      </c>
      <c r="Y5" s="60">
        <v>-9.6</v>
      </c>
      <c r="Z5" s="61">
        <v>1925444907</v>
      </c>
    </row>
    <row r="6" spans="1:26" ht="12.75">
      <c r="A6" s="57" t="s">
        <v>32</v>
      </c>
      <c r="B6" s="18">
        <v>4247604059</v>
      </c>
      <c r="C6" s="18">
        <v>291075351</v>
      </c>
      <c r="D6" s="58">
        <v>5234971661</v>
      </c>
      <c r="E6" s="59">
        <v>5290238590</v>
      </c>
      <c r="F6" s="59">
        <v>452886988</v>
      </c>
      <c r="G6" s="59">
        <v>312496789</v>
      </c>
      <c r="H6" s="59">
        <v>356232983</v>
      </c>
      <c r="I6" s="59">
        <v>1121616760</v>
      </c>
      <c r="J6" s="59">
        <v>386020651</v>
      </c>
      <c r="K6" s="59">
        <v>361615997</v>
      </c>
      <c r="L6" s="59">
        <v>421588501</v>
      </c>
      <c r="M6" s="59">
        <v>1169225149</v>
      </c>
      <c r="N6" s="59">
        <v>295165289</v>
      </c>
      <c r="O6" s="59">
        <v>882973801</v>
      </c>
      <c r="P6" s="59">
        <v>-131994180</v>
      </c>
      <c r="Q6" s="59">
        <v>1046144910</v>
      </c>
      <c r="R6" s="59">
        <v>344446452</v>
      </c>
      <c r="S6" s="59">
        <v>361979592</v>
      </c>
      <c r="T6" s="59">
        <v>266676658</v>
      </c>
      <c r="U6" s="59">
        <v>973102702</v>
      </c>
      <c r="V6" s="59">
        <v>4310089521</v>
      </c>
      <c r="W6" s="59">
        <v>5290238590</v>
      </c>
      <c r="X6" s="59">
        <v>-980149069</v>
      </c>
      <c r="Y6" s="60">
        <v>-18.53</v>
      </c>
      <c r="Z6" s="61">
        <v>5290238590</v>
      </c>
    </row>
    <row r="7" spans="1:26" ht="12.75">
      <c r="A7" s="57" t="s">
        <v>33</v>
      </c>
      <c r="B7" s="18">
        <v>151125945</v>
      </c>
      <c r="C7" s="18">
        <v>5069901</v>
      </c>
      <c r="D7" s="58">
        <v>230212884</v>
      </c>
      <c r="E7" s="59">
        <v>231973254</v>
      </c>
      <c r="F7" s="59">
        <v>11941912</v>
      </c>
      <c r="G7" s="59">
        <v>23615873</v>
      </c>
      <c r="H7" s="59">
        <v>22016845</v>
      </c>
      <c r="I7" s="59">
        <v>57574630</v>
      </c>
      <c r="J7" s="59">
        <v>10200395</v>
      </c>
      <c r="K7" s="59">
        <v>11695700</v>
      </c>
      <c r="L7" s="59">
        <v>15178808</v>
      </c>
      <c r="M7" s="59">
        <v>37074903</v>
      </c>
      <c r="N7" s="59">
        <v>22825254</v>
      </c>
      <c r="O7" s="59">
        <v>52118154</v>
      </c>
      <c r="P7" s="59">
        <v>35437547</v>
      </c>
      <c r="Q7" s="59">
        <v>110380955</v>
      </c>
      <c r="R7" s="59">
        <v>10892100</v>
      </c>
      <c r="S7" s="59">
        <v>18124098</v>
      </c>
      <c r="T7" s="59">
        <v>22360367</v>
      </c>
      <c r="U7" s="59">
        <v>51376565</v>
      </c>
      <c r="V7" s="59">
        <v>256407053</v>
      </c>
      <c r="W7" s="59">
        <v>231973254</v>
      </c>
      <c r="X7" s="59">
        <v>24433799</v>
      </c>
      <c r="Y7" s="60">
        <v>10.53</v>
      </c>
      <c r="Z7" s="61">
        <v>231973254</v>
      </c>
    </row>
    <row r="8" spans="1:26" ht="12.75">
      <c r="A8" s="57" t="s">
        <v>34</v>
      </c>
      <c r="B8" s="18">
        <v>7662534817</v>
      </c>
      <c r="C8" s="18">
        <v>362235191</v>
      </c>
      <c r="D8" s="58">
        <v>10812288459</v>
      </c>
      <c r="E8" s="59">
        <v>10014950007</v>
      </c>
      <c r="F8" s="59">
        <v>3202989093</v>
      </c>
      <c r="G8" s="59">
        <v>498264481</v>
      </c>
      <c r="H8" s="59">
        <v>231480832</v>
      </c>
      <c r="I8" s="59">
        <v>3932734406</v>
      </c>
      <c r="J8" s="59">
        <v>124577412</v>
      </c>
      <c r="K8" s="59">
        <v>136041268</v>
      </c>
      <c r="L8" s="59">
        <v>2035571219</v>
      </c>
      <c r="M8" s="59">
        <v>2296189899</v>
      </c>
      <c r="N8" s="59">
        <v>380505317</v>
      </c>
      <c r="O8" s="59">
        <v>182456827</v>
      </c>
      <c r="P8" s="59">
        <v>1579993960</v>
      </c>
      <c r="Q8" s="59">
        <v>2142956104</v>
      </c>
      <c r="R8" s="59">
        <v>11999776</v>
      </c>
      <c r="S8" s="59">
        <v>333653261</v>
      </c>
      <c r="T8" s="59">
        <v>180758700</v>
      </c>
      <c r="U8" s="59">
        <v>526411737</v>
      </c>
      <c r="V8" s="59">
        <v>8898292146</v>
      </c>
      <c r="W8" s="59">
        <v>10014950007</v>
      </c>
      <c r="X8" s="59">
        <v>-1116657861</v>
      </c>
      <c r="Y8" s="60">
        <v>-11.15</v>
      </c>
      <c r="Z8" s="61">
        <v>10014950007</v>
      </c>
    </row>
    <row r="9" spans="1:26" ht="12.75">
      <c r="A9" s="57" t="s">
        <v>35</v>
      </c>
      <c r="B9" s="18">
        <v>1422927619</v>
      </c>
      <c r="C9" s="18">
        <v>40023569</v>
      </c>
      <c r="D9" s="58">
        <v>1750193350</v>
      </c>
      <c r="E9" s="59">
        <v>1803157381</v>
      </c>
      <c r="F9" s="59">
        <v>145806370</v>
      </c>
      <c r="G9" s="59">
        <v>65033722</v>
      </c>
      <c r="H9" s="59">
        <v>115942635</v>
      </c>
      <c r="I9" s="59">
        <v>326782727</v>
      </c>
      <c r="J9" s="59">
        <v>137792591</v>
      </c>
      <c r="K9" s="59">
        <v>106636683</v>
      </c>
      <c r="L9" s="59">
        <v>108467148</v>
      </c>
      <c r="M9" s="59">
        <v>352896422</v>
      </c>
      <c r="N9" s="59">
        <v>99720424</v>
      </c>
      <c r="O9" s="59">
        <v>113181678</v>
      </c>
      <c r="P9" s="59">
        <v>81397179</v>
      </c>
      <c r="Q9" s="59">
        <v>294299281</v>
      </c>
      <c r="R9" s="59">
        <v>48144754</v>
      </c>
      <c r="S9" s="59">
        <v>79369207</v>
      </c>
      <c r="T9" s="59">
        <v>-25132838</v>
      </c>
      <c r="U9" s="59">
        <v>102381123</v>
      </c>
      <c r="V9" s="59">
        <v>1076359553</v>
      </c>
      <c r="W9" s="59">
        <v>1803089721</v>
      </c>
      <c r="X9" s="59">
        <v>-726730168</v>
      </c>
      <c r="Y9" s="60">
        <v>-40.3</v>
      </c>
      <c r="Z9" s="61">
        <v>1803157381</v>
      </c>
    </row>
    <row r="10" spans="1:26" ht="20.25">
      <c r="A10" s="62" t="s">
        <v>109</v>
      </c>
      <c r="B10" s="63">
        <f>SUM(B5:B9)</f>
        <v>14939348298</v>
      </c>
      <c r="C10" s="63">
        <f>SUM(C5:C9)</f>
        <v>765513841</v>
      </c>
      <c r="D10" s="64">
        <f aca="true" t="shared" si="0" ref="D10:Z10">SUM(D5:D9)</f>
        <v>19828138470</v>
      </c>
      <c r="E10" s="65">
        <f t="shared" si="0"/>
        <v>19265764139</v>
      </c>
      <c r="F10" s="65">
        <f t="shared" si="0"/>
        <v>4063348207</v>
      </c>
      <c r="G10" s="65">
        <f t="shared" si="0"/>
        <v>968519112</v>
      </c>
      <c r="H10" s="65">
        <f t="shared" si="0"/>
        <v>873590938</v>
      </c>
      <c r="I10" s="65">
        <f t="shared" si="0"/>
        <v>5905458257</v>
      </c>
      <c r="J10" s="65">
        <f t="shared" si="0"/>
        <v>805272879</v>
      </c>
      <c r="K10" s="65">
        <f t="shared" si="0"/>
        <v>759879878</v>
      </c>
      <c r="L10" s="65">
        <f t="shared" si="0"/>
        <v>2726797999</v>
      </c>
      <c r="M10" s="65">
        <f t="shared" si="0"/>
        <v>4291950756</v>
      </c>
      <c r="N10" s="65">
        <f t="shared" si="0"/>
        <v>943934110</v>
      </c>
      <c r="O10" s="65">
        <f t="shared" si="0"/>
        <v>1370535575</v>
      </c>
      <c r="P10" s="65">
        <f t="shared" si="0"/>
        <v>1729097859</v>
      </c>
      <c r="Q10" s="65">
        <f t="shared" si="0"/>
        <v>4043567544</v>
      </c>
      <c r="R10" s="65">
        <f t="shared" si="0"/>
        <v>557950441</v>
      </c>
      <c r="S10" s="65">
        <f t="shared" si="0"/>
        <v>933094040</v>
      </c>
      <c r="T10" s="65">
        <f t="shared" si="0"/>
        <v>549675242</v>
      </c>
      <c r="U10" s="65">
        <f t="shared" si="0"/>
        <v>2040719723</v>
      </c>
      <c r="V10" s="65">
        <f t="shared" si="0"/>
        <v>16281696280</v>
      </c>
      <c r="W10" s="65">
        <f t="shared" si="0"/>
        <v>19265696479</v>
      </c>
      <c r="X10" s="65">
        <f t="shared" si="0"/>
        <v>-2984000199</v>
      </c>
      <c r="Y10" s="66">
        <f>+IF(W10&lt;&gt;0,(X10/W10)*100,0)</f>
        <v>-15.488670250009495</v>
      </c>
      <c r="Z10" s="67">
        <f t="shared" si="0"/>
        <v>19265764139</v>
      </c>
    </row>
    <row r="11" spans="1:26" ht="12.75">
      <c r="A11" s="57" t="s">
        <v>36</v>
      </c>
      <c r="B11" s="18">
        <v>4709003069</v>
      </c>
      <c r="C11" s="18">
        <v>205313342</v>
      </c>
      <c r="D11" s="58">
        <v>6352364703</v>
      </c>
      <c r="E11" s="59">
        <v>6072503741</v>
      </c>
      <c r="F11" s="59">
        <v>328270426</v>
      </c>
      <c r="G11" s="59">
        <v>439710214</v>
      </c>
      <c r="H11" s="59">
        <v>494296526</v>
      </c>
      <c r="I11" s="59">
        <v>1262277166</v>
      </c>
      <c r="J11" s="59">
        <v>396320131</v>
      </c>
      <c r="K11" s="59">
        <v>427354718</v>
      </c>
      <c r="L11" s="59">
        <v>484607846</v>
      </c>
      <c r="M11" s="59">
        <v>1308282695</v>
      </c>
      <c r="N11" s="59">
        <v>497808630</v>
      </c>
      <c r="O11" s="59">
        <v>643219304</v>
      </c>
      <c r="P11" s="59">
        <v>422365286</v>
      </c>
      <c r="Q11" s="59">
        <v>1563393220</v>
      </c>
      <c r="R11" s="59">
        <v>407551180</v>
      </c>
      <c r="S11" s="59">
        <v>500053171</v>
      </c>
      <c r="T11" s="59">
        <v>382072645</v>
      </c>
      <c r="U11" s="59">
        <v>1289676996</v>
      </c>
      <c r="V11" s="59">
        <v>5423630077</v>
      </c>
      <c r="W11" s="59">
        <v>6072503741</v>
      </c>
      <c r="X11" s="59">
        <v>-648873664</v>
      </c>
      <c r="Y11" s="60">
        <v>-10.69</v>
      </c>
      <c r="Z11" s="61">
        <v>6072503741</v>
      </c>
    </row>
    <row r="12" spans="1:26" ht="12.75">
      <c r="A12" s="57" t="s">
        <v>37</v>
      </c>
      <c r="B12" s="18">
        <v>388860638</v>
      </c>
      <c r="C12" s="18">
        <v>19166100</v>
      </c>
      <c r="D12" s="58">
        <v>552746518</v>
      </c>
      <c r="E12" s="59">
        <v>538901181</v>
      </c>
      <c r="F12" s="59">
        <v>30758646</v>
      </c>
      <c r="G12" s="59">
        <v>36400578</v>
      </c>
      <c r="H12" s="59">
        <v>38232537</v>
      </c>
      <c r="I12" s="59">
        <v>105391761</v>
      </c>
      <c r="J12" s="59">
        <v>34079619</v>
      </c>
      <c r="K12" s="59">
        <v>40114392</v>
      </c>
      <c r="L12" s="59">
        <v>35840464</v>
      </c>
      <c r="M12" s="59">
        <v>110034475</v>
      </c>
      <c r="N12" s="59">
        <v>44612303</v>
      </c>
      <c r="O12" s="59">
        <v>51594303</v>
      </c>
      <c r="P12" s="59">
        <v>49740924</v>
      </c>
      <c r="Q12" s="59">
        <v>145947530</v>
      </c>
      <c r="R12" s="59">
        <v>40328231</v>
      </c>
      <c r="S12" s="59">
        <v>39697131</v>
      </c>
      <c r="T12" s="59">
        <v>35918928</v>
      </c>
      <c r="U12" s="59">
        <v>115944290</v>
      </c>
      <c r="V12" s="59">
        <v>477318056</v>
      </c>
      <c r="W12" s="59">
        <v>538901181</v>
      </c>
      <c r="X12" s="59">
        <v>-61583125</v>
      </c>
      <c r="Y12" s="60">
        <v>-11.43</v>
      </c>
      <c r="Z12" s="61">
        <v>538901181</v>
      </c>
    </row>
    <row r="13" spans="1:26" ht="12.75">
      <c r="A13" s="57" t="s">
        <v>110</v>
      </c>
      <c r="B13" s="18">
        <v>2229826091</v>
      </c>
      <c r="C13" s="18">
        <v>90320857</v>
      </c>
      <c r="D13" s="58">
        <v>1705531720</v>
      </c>
      <c r="E13" s="59">
        <v>1809592011</v>
      </c>
      <c r="F13" s="59">
        <v>4269312</v>
      </c>
      <c r="G13" s="59">
        <v>4534143</v>
      </c>
      <c r="H13" s="59">
        <v>48279294</v>
      </c>
      <c r="I13" s="59">
        <v>57082749</v>
      </c>
      <c r="J13" s="59">
        <v>51457990</v>
      </c>
      <c r="K13" s="59">
        <v>25274278</v>
      </c>
      <c r="L13" s="59">
        <v>77212576</v>
      </c>
      <c r="M13" s="59">
        <v>153944844</v>
      </c>
      <c r="N13" s="59">
        <v>28085889</v>
      </c>
      <c r="O13" s="59">
        <v>46052726</v>
      </c>
      <c r="P13" s="59">
        <v>28820891</v>
      </c>
      <c r="Q13" s="59">
        <v>102959506</v>
      </c>
      <c r="R13" s="59">
        <v>28364518</v>
      </c>
      <c r="S13" s="59">
        <v>27741755</v>
      </c>
      <c r="T13" s="59">
        <v>290645525</v>
      </c>
      <c r="U13" s="59">
        <v>346751798</v>
      </c>
      <c r="V13" s="59">
        <v>660738897</v>
      </c>
      <c r="W13" s="59">
        <v>1809592011</v>
      </c>
      <c r="X13" s="59">
        <v>-1148853114</v>
      </c>
      <c r="Y13" s="60">
        <v>-63.49</v>
      </c>
      <c r="Z13" s="61">
        <v>1809592011</v>
      </c>
    </row>
    <row r="14" spans="1:26" ht="12.75">
      <c r="A14" s="57" t="s">
        <v>38</v>
      </c>
      <c r="B14" s="18">
        <v>172804670</v>
      </c>
      <c r="C14" s="18">
        <v>323282</v>
      </c>
      <c r="D14" s="58">
        <v>162063446</v>
      </c>
      <c r="E14" s="59">
        <v>195222124</v>
      </c>
      <c r="F14" s="59">
        <v>33457037</v>
      </c>
      <c r="G14" s="59">
        <v>2590200</v>
      </c>
      <c r="H14" s="59">
        <v>417844</v>
      </c>
      <c r="I14" s="59">
        <v>36465081</v>
      </c>
      <c r="J14" s="59">
        <v>34649138</v>
      </c>
      <c r="K14" s="59">
        <v>2288346</v>
      </c>
      <c r="L14" s="59">
        <v>1767301</v>
      </c>
      <c r="M14" s="59">
        <v>38704785</v>
      </c>
      <c r="N14" s="59">
        <v>27088869</v>
      </c>
      <c r="O14" s="59">
        <v>-23559417</v>
      </c>
      <c r="P14" s="59">
        <v>3786205</v>
      </c>
      <c r="Q14" s="59">
        <v>7315657</v>
      </c>
      <c r="R14" s="59">
        <v>6197648</v>
      </c>
      <c r="S14" s="59">
        <v>6307644</v>
      </c>
      <c r="T14" s="59">
        <v>4886988</v>
      </c>
      <c r="U14" s="59">
        <v>17392280</v>
      </c>
      <c r="V14" s="59">
        <v>99877803</v>
      </c>
      <c r="W14" s="59">
        <v>195222124</v>
      </c>
      <c r="X14" s="59">
        <v>-95344321</v>
      </c>
      <c r="Y14" s="60">
        <v>-48.84</v>
      </c>
      <c r="Z14" s="61">
        <v>195222124</v>
      </c>
    </row>
    <row r="15" spans="1:26" ht="12.75">
      <c r="A15" s="57" t="s">
        <v>39</v>
      </c>
      <c r="B15" s="18">
        <v>3162445205</v>
      </c>
      <c r="C15" s="18">
        <v>222289451</v>
      </c>
      <c r="D15" s="58">
        <v>3819388794</v>
      </c>
      <c r="E15" s="59">
        <v>3738549461</v>
      </c>
      <c r="F15" s="59">
        <v>197140573</v>
      </c>
      <c r="G15" s="59">
        <v>231231906</v>
      </c>
      <c r="H15" s="59">
        <v>297591773</v>
      </c>
      <c r="I15" s="59">
        <v>725964252</v>
      </c>
      <c r="J15" s="59">
        <v>215865252</v>
      </c>
      <c r="K15" s="59">
        <v>227045969</v>
      </c>
      <c r="L15" s="59">
        <v>286617757</v>
      </c>
      <c r="M15" s="59">
        <v>729528978</v>
      </c>
      <c r="N15" s="59">
        <v>169594554</v>
      </c>
      <c r="O15" s="59">
        <v>393141705</v>
      </c>
      <c r="P15" s="59">
        <v>351459211</v>
      </c>
      <c r="Q15" s="59">
        <v>914195470</v>
      </c>
      <c r="R15" s="59">
        <v>199453859</v>
      </c>
      <c r="S15" s="59">
        <v>183727282</v>
      </c>
      <c r="T15" s="59">
        <v>189037077</v>
      </c>
      <c r="U15" s="59">
        <v>572218218</v>
      </c>
      <c r="V15" s="59">
        <v>2941906918</v>
      </c>
      <c r="W15" s="59">
        <v>3738549461</v>
      </c>
      <c r="X15" s="59">
        <v>-796642543</v>
      </c>
      <c r="Y15" s="60">
        <v>-21.31</v>
      </c>
      <c r="Z15" s="61">
        <v>3738549461</v>
      </c>
    </row>
    <row r="16" spans="1:26" ht="12.75">
      <c r="A16" s="57" t="s">
        <v>34</v>
      </c>
      <c r="B16" s="18">
        <v>97787123</v>
      </c>
      <c r="C16" s="18">
        <v>0</v>
      </c>
      <c r="D16" s="58">
        <v>97331545</v>
      </c>
      <c r="E16" s="59">
        <v>114406582</v>
      </c>
      <c r="F16" s="59">
        <v>6708458</v>
      </c>
      <c r="G16" s="59">
        <v>3673053</v>
      </c>
      <c r="H16" s="59">
        <v>2829633</v>
      </c>
      <c r="I16" s="59">
        <v>13211144</v>
      </c>
      <c r="J16" s="59">
        <v>5640245</v>
      </c>
      <c r="K16" s="59">
        <v>3317313</v>
      </c>
      <c r="L16" s="59">
        <v>3279015</v>
      </c>
      <c r="M16" s="59">
        <v>12236573</v>
      </c>
      <c r="N16" s="59">
        <v>11072285</v>
      </c>
      <c r="O16" s="59">
        <v>8180091</v>
      </c>
      <c r="P16" s="59">
        <v>7832300</v>
      </c>
      <c r="Q16" s="59">
        <v>27084676</v>
      </c>
      <c r="R16" s="59">
        <v>2715069</v>
      </c>
      <c r="S16" s="59">
        <v>3913740</v>
      </c>
      <c r="T16" s="59">
        <v>9010065</v>
      </c>
      <c r="U16" s="59">
        <v>15638874</v>
      </c>
      <c r="V16" s="59">
        <v>68171267</v>
      </c>
      <c r="W16" s="59">
        <v>114406582</v>
      </c>
      <c r="X16" s="59">
        <v>-46235315</v>
      </c>
      <c r="Y16" s="60">
        <v>-40.41</v>
      </c>
      <c r="Z16" s="61">
        <v>114406582</v>
      </c>
    </row>
    <row r="17" spans="1:26" ht="12.75">
      <c r="A17" s="57" t="s">
        <v>40</v>
      </c>
      <c r="B17" s="18">
        <v>5453612695</v>
      </c>
      <c r="C17" s="18">
        <v>144667153</v>
      </c>
      <c r="D17" s="58">
        <v>5737026869</v>
      </c>
      <c r="E17" s="59">
        <v>6063796560</v>
      </c>
      <c r="F17" s="59">
        <v>221176459</v>
      </c>
      <c r="G17" s="59">
        <v>329965813</v>
      </c>
      <c r="H17" s="59">
        <v>358501975</v>
      </c>
      <c r="I17" s="59">
        <v>909644247</v>
      </c>
      <c r="J17" s="59">
        <v>378840968</v>
      </c>
      <c r="K17" s="59">
        <v>428152383</v>
      </c>
      <c r="L17" s="59">
        <v>491680928</v>
      </c>
      <c r="M17" s="59">
        <v>1298674279</v>
      </c>
      <c r="N17" s="59">
        <v>305544143</v>
      </c>
      <c r="O17" s="59">
        <v>305859953</v>
      </c>
      <c r="P17" s="59">
        <v>405566669</v>
      </c>
      <c r="Q17" s="59">
        <v>1016970765</v>
      </c>
      <c r="R17" s="59">
        <v>225185781</v>
      </c>
      <c r="S17" s="59">
        <v>305125193</v>
      </c>
      <c r="T17" s="59">
        <v>510142943</v>
      </c>
      <c r="U17" s="59">
        <v>1040453917</v>
      </c>
      <c r="V17" s="59">
        <v>4265743208</v>
      </c>
      <c r="W17" s="59">
        <v>6063840242</v>
      </c>
      <c r="X17" s="59">
        <v>-1798097034</v>
      </c>
      <c r="Y17" s="60">
        <v>-29.65</v>
      </c>
      <c r="Z17" s="61">
        <v>6063796560</v>
      </c>
    </row>
    <row r="18" spans="1:26" ht="12.75">
      <c r="A18" s="68" t="s">
        <v>41</v>
      </c>
      <c r="B18" s="69">
        <f>SUM(B11:B17)</f>
        <v>16214339491</v>
      </c>
      <c r="C18" s="69">
        <f>SUM(C11:C17)</f>
        <v>682080185</v>
      </c>
      <c r="D18" s="70">
        <f aca="true" t="shared" si="1" ref="D18:Z18">SUM(D11:D17)</f>
        <v>18426453595</v>
      </c>
      <c r="E18" s="71">
        <f t="shared" si="1"/>
        <v>18532971660</v>
      </c>
      <c r="F18" s="71">
        <f t="shared" si="1"/>
        <v>821780911</v>
      </c>
      <c r="G18" s="71">
        <f t="shared" si="1"/>
        <v>1048105907</v>
      </c>
      <c r="H18" s="71">
        <f t="shared" si="1"/>
        <v>1240149582</v>
      </c>
      <c r="I18" s="71">
        <f t="shared" si="1"/>
        <v>3110036400</v>
      </c>
      <c r="J18" s="71">
        <f t="shared" si="1"/>
        <v>1116853343</v>
      </c>
      <c r="K18" s="71">
        <f t="shared" si="1"/>
        <v>1153547399</v>
      </c>
      <c r="L18" s="71">
        <f t="shared" si="1"/>
        <v>1381005887</v>
      </c>
      <c r="M18" s="71">
        <f t="shared" si="1"/>
        <v>3651406629</v>
      </c>
      <c r="N18" s="71">
        <f t="shared" si="1"/>
        <v>1083806673</v>
      </c>
      <c r="O18" s="71">
        <f t="shared" si="1"/>
        <v>1424488665</v>
      </c>
      <c r="P18" s="71">
        <f t="shared" si="1"/>
        <v>1269571486</v>
      </c>
      <c r="Q18" s="71">
        <f t="shared" si="1"/>
        <v>3777866824</v>
      </c>
      <c r="R18" s="71">
        <f t="shared" si="1"/>
        <v>909796286</v>
      </c>
      <c r="S18" s="71">
        <f t="shared" si="1"/>
        <v>1066565916</v>
      </c>
      <c r="T18" s="71">
        <f t="shared" si="1"/>
        <v>1421714171</v>
      </c>
      <c r="U18" s="71">
        <f t="shared" si="1"/>
        <v>3398076373</v>
      </c>
      <c r="V18" s="71">
        <f t="shared" si="1"/>
        <v>13937386226</v>
      </c>
      <c r="W18" s="71">
        <f t="shared" si="1"/>
        <v>18533015342</v>
      </c>
      <c r="X18" s="71">
        <f t="shared" si="1"/>
        <v>-4595629116</v>
      </c>
      <c r="Y18" s="66">
        <f>+IF(W18&lt;&gt;0,(X18/W18)*100,0)</f>
        <v>-24.79698544027677</v>
      </c>
      <c r="Z18" s="72">
        <f t="shared" si="1"/>
        <v>18532971660</v>
      </c>
    </row>
    <row r="19" spans="1:26" ht="12.75">
      <c r="A19" s="68" t="s">
        <v>42</v>
      </c>
      <c r="B19" s="73">
        <f>+B10-B18</f>
        <v>-1274991193</v>
      </c>
      <c r="C19" s="73">
        <f>+C10-C18</f>
        <v>83433656</v>
      </c>
      <c r="D19" s="74">
        <f aca="true" t="shared" si="2" ref="D19:Z19">+D10-D18</f>
        <v>1401684875</v>
      </c>
      <c r="E19" s="75">
        <f t="shared" si="2"/>
        <v>732792479</v>
      </c>
      <c r="F19" s="75">
        <f t="shared" si="2"/>
        <v>3241567296</v>
      </c>
      <c r="G19" s="75">
        <f t="shared" si="2"/>
        <v>-79586795</v>
      </c>
      <c r="H19" s="75">
        <f t="shared" si="2"/>
        <v>-366558644</v>
      </c>
      <c r="I19" s="75">
        <f t="shared" si="2"/>
        <v>2795421857</v>
      </c>
      <c r="J19" s="75">
        <f t="shared" si="2"/>
        <v>-311580464</v>
      </c>
      <c r="K19" s="75">
        <f t="shared" si="2"/>
        <v>-393667521</v>
      </c>
      <c r="L19" s="75">
        <f t="shared" si="2"/>
        <v>1345792112</v>
      </c>
      <c r="M19" s="75">
        <f t="shared" si="2"/>
        <v>640544127</v>
      </c>
      <c r="N19" s="75">
        <f t="shared" si="2"/>
        <v>-139872563</v>
      </c>
      <c r="O19" s="75">
        <f t="shared" si="2"/>
        <v>-53953090</v>
      </c>
      <c r="P19" s="75">
        <f t="shared" si="2"/>
        <v>459526373</v>
      </c>
      <c r="Q19" s="75">
        <f t="shared" si="2"/>
        <v>265700720</v>
      </c>
      <c r="R19" s="75">
        <f t="shared" si="2"/>
        <v>-351845845</v>
      </c>
      <c r="S19" s="75">
        <f t="shared" si="2"/>
        <v>-133471876</v>
      </c>
      <c r="T19" s="75">
        <f t="shared" si="2"/>
        <v>-872038929</v>
      </c>
      <c r="U19" s="75">
        <f t="shared" si="2"/>
        <v>-1357356650</v>
      </c>
      <c r="V19" s="75">
        <f t="shared" si="2"/>
        <v>2344310054</v>
      </c>
      <c r="W19" s="75">
        <f>IF(E10=E18,0,W10-W18)</f>
        <v>732681137</v>
      </c>
      <c r="X19" s="75">
        <f t="shared" si="2"/>
        <v>1611628917</v>
      </c>
      <c r="Y19" s="76">
        <f>+IF(W19&lt;&gt;0,(X19/W19)*100,0)</f>
        <v>219.9632057676408</v>
      </c>
      <c r="Z19" s="77">
        <f t="shared" si="2"/>
        <v>732792479</v>
      </c>
    </row>
    <row r="20" spans="1:26" ht="20.25">
      <c r="A20" s="78" t="s">
        <v>43</v>
      </c>
      <c r="B20" s="79">
        <v>2757282508</v>
      </c>
      <c r="C20" s="79">
        <v>64637658</v>
      </c>
      <c r="D20" s="80">
        <v>4203573868</v>
      </c>
      <c r="E20" s="81">
        <v>4841513592</v>
      </c>
      <c r="F20" s="81">
        <v>143772559</v>
      </c>
      <c r="G20" s="81">
        <v>147861109</v>
      </c>
      <c r="H20" s="81">
        <v>174405426</v>
      </c>
      <c r="I20" s="81">
        <v>466039094</v>
      </c>
      <c r="J20" s="81">
        <v>274646475</v>
      </c>
      <c r="K20" s="81">
        <v>150778911</v>
      </c>
      <c r="L20" s="81">
        <v>321682265</v>
      </c>
      <c r="M20" s="81">
        <v>747107651</v>
      </c>
      <c r="N20" s="81">
        <v>421143066</v>
      </c>
      <c r="O20" s="81">
        <v>166016262</v>
      </c>
      <c r="P20" s="81">
        <v>288063491</v>
      </c>
      <c r="Q20" s="81">
        <v>875222819</v>
      </c>
      <c r="R20" s="81">
        <v>146669376</v>
      </c>
      <c r="S20" s="81">
        <v>164681330</v>
      </c>
      <c r="T20" s="81">
        <v>329823930</v>
      </c>
      <c r="U20" s="81">
        <v>641174636</v>
      </c>
      <c r="V20" s="81">
        <v>2729544200</v>
      </c>
      <c r="W20" s="81">
        <v>4841513592</v>
      </c>
      <c r="X20" s="81">
        <v>-2111969392</v>
      </c>
      <c r="Y20" s="82">
        <v>-43.62</v>
      </c>
      <c r="Z20" s="83">
        <v>4841513592</v>
      </c>
    </row>
    <row r="21" spans="1:26" ht="41.25">
      <c r="A21" s="84" t="s">
        <v>111</v>
      </c>
      <c r="B21" s="85">
        <v>14098880</v>
      </c>
      <c r="C21" s="85">
        <v>0</v>
      </c>
      <c r="D21" s="86">
        <v>73214160</v>
      </c>
      <c r="E21" s="87">
        <v>104760210</v>
      </c>
      <c r="F21" s="87">
        <v>43945</v>
      </c>
      <c r="G21" s="87">
        <v>347907</v>
      </c>
      <c r="H21" s="87">
        <v>2054331</v>
      </c>
      <c r="I21" s="87">
        <v>2446183</v>
      </c>
      <c r="J21" s="87">
        <v>1610769</v>
      </c>
      <c r="K21" s="87">
        <v>4539214</v>
      </c>
      <c r="L21" s="87">
        <v>3081982</v>
      </c>
      <c r="M21" s="87">
        <v>9231965</v>
      </c>
      <c r="N21" s="87">
        <v>23199145</v>
      </c>
      <c r="O21" s="87">
        <v>199251</v>
      </c>
      <c r="P21" s="87">
        <v>3113836</v>
      </c>
      <c r="Q21" s="87">
        <v>26512232</v>
      </c>
      <c r="R21" s="87">
        <v>1193700</v>
      </c>
      <c r="S21" s="87">
        <v>1256839</v>
      </c>
      <c r="T21" s="87">
        <v>20684</v>
      </c>
      <c r="U21" s="87">
        <v>2471223</v>
      </c>
      <c r="V21" s="87">
        <v>40661603</v>
      </c>
      <c r="W21" s="87">
        <v>104760210</v>
      </c>
      <c r="X21" s="87">
        <v>-64098607</v>
      </c>
      <c r="Y21" s="88">
        <v>-61.19</v>
      </c>
      <c r="Z21" s="89">
        <v>104760210</v>
      </c>
    </row>
    <row r="22" spans="1:26" ht="12.75">
      <c r="A22" s="90" t="s">
        <v>112</v>
      </c>
      <c r="B22" s="91">
        <f>SUM(B19:B21)</f>
        <v>1496390195</v>
      </c>
      <c r="C22" s="91">
        <f>SUM(C19:C21)</f>
        <v>148071314</v>
      </c>
      <c r="D22" s="92">
        <f aca="true" t="shared" si="3" ref="D22:Z22">SUM(D19:D21)</f>
        <v>5678472903</v>
      </c>
      <c r="E22" s="93">
        <f t="shared" si="3"/>
        <v>5679066281</v>
      </c>
      <c r="F22" s="93">
        <f t="shared" si="3"/>
        <v>3385383800</v>
      </c>
      <c r="G22" s="93">
        <f t="shared" si="3"/>
        <v>68622221</v>
      </c>
      <c r="H22" s="93">
        <f t="shared" si="3"/>
        <v>-190098887</v>
      </c>
      <c r="I22" s="93">
        <f t="shared" si="3"/>
        <v>3263907134</v>
      </c>
      <c r="J22" s="93">
        <f t="shared" si="3"/>
        <v>-35323220</v>
      </c>
      <c r="K22" s="93">
        <f t="shared" si="3"/>
        <v>-238349396</v>
      </c>
      <c r="L22" s="93">
        <f t="shared" si="3"/>
        <v>1670556359</v>
      </c>
      <c r="M22" s="93">
        <f t="shared" si="3"/>
        <v>1396883743</v>
      </c>
      <c r="N22" s="93">
        <f t="shared" si="3"/>
        <v>304469648</v>
      </c>
      <c r="O22" s="93">
        <f t="shared" si="3"/>
        <v>112262423</v>
      </c>
      <c r="P22" s="93">
        <f t="shared" si="3"/>
        <v>750703700</v>
      </c>
      <c r="Q22" s="93">
        <f t="shared" si="3"/>
        <v>1167435771</v>
      </c>
      <c r="R22" s="93">
        <f t="shared" si="3"/>
        <v>-203982769</v>
      </c>
      <c r="S22" s="93">
        <f t="shared" si="3"/>
        <v>32466293</v>
      </c>
      <c r="T22" s="93">
        <f t="shared" si="3"/>
        <v>-542194315</v>
      </c>
      <c r="U22" s="93">
        <f t="shared" si="3"/>
        <v>-713710791</v>
      </c>
      <c r="V22" s="93">
        <f t="shared" si="3"/>
        <v>5114515857</v>
      </c>
      <c r="W22" s="93">
        <f t="shared" si="3"/>
        <v>5678954939</v>
      </c>
      <c r="X22" s="93">
        <f t="shared" si="3"/>
        <v>-564439082</v>
      </c>
      <c r="Y22" s="94">
        <f>+IF(W22&lt;&gt;0,(X22/W22)*100,0)</f>
        <v>-9.93913647956135</v>
      </c>
      <c r="Z22" s="95">
        <f t="shared" si="3"/>
        <v>5679066281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1496390195</v>
      </c>
      <c r="C24" s="73">
        <f>SUM(C22:C23)</f>
        <v>148071314</v>
      </c>
      <c r="D24" s="74">
        <f aca="true" t="shared" si="4" ref="D24:Z24">SUM(D22:D23)</f>
        <v>5678472903</v>
      </c>
      <c r="E24" s="75">
        <f t="shared" si="4"/>
        <v>5679066281</v>
      </c>
      <c r="F24" s="75">
        <f t="shared" si="4"/>
        <v>3385383800</v>
      </c>
      <c r="G24" s="75">
        <f t="shared" si="4"/>
        <v>68622221</v>
      </c>
      <c r="H24" s="75">
        <f t="shared" si="4"/>
        <v>-190098887</v>
      </c>
      <c r="I24" s="75">
        <f t="shared" si="4"/>
        <v>3263907134</v>
      </c>
      <c r="J24" s="75">
        <f t="shared" si="4"/>
        <v>-35323220</v>
      </c>
      <c r="K24" s="75">
        <f t="shared" si="4"/>
        <v>-238349396</v>
      </c>
      <c r="L24" s="75">
        <f t="shared" si="4"/>
        <v>1670556359</v>
      </c>
      <c r="M24" s="75">
        <f t="shared" si="4"/>
        <v>1396883743</v>
      </c>
      <c r="N24" s="75">
        <f t="shared" si="4"/>
        <v>304469648</v>
      </c>
      <c r="O24" s="75">
        <f t="shared" si="4"/>
        <v>112262423</v>
      </c>
      <c r="P24" s="75">
        <f t="shared" si="4"/>
        <v>750703700</v>
      </c>
      <c r="Q24" s="75">
        <f t="shared" si="4"/>
        <v>1167435771</v>
      </c>
      <c r="R24" s="75">
        <f t="shared" si="4"/>
        <v>-203982769</v>
      </c>
      <c r="S24" s="75">
        <f t="shared" si="4"/>
        <v>32466293</v>
      </c>
      <c r="T24" s="75">
        <f t="shared" si="4"/>
        <v>-542194315</v>
      </c>
      <c r="U24" s="75">
        <f t="shared" si="4"/>
        <v>-713710791</v>
      </c>
      <c r="V24" s="75">
        <f t="shared" si="4"/>
        <v>5114515857</v>
      </c>
      <c r="W24" s="75">
        <f t="shared" si="4"/>
        <v>5678954939</v>
      </c>
      <c r="X24" s="75">
        <f t="shared" si="4"/>
        <v>-564439082</v>
      </c>
      <c r="Y24" s="76">
        <f>+IF(W24&lt;&gt;0,(X24/W24)*100,0)</f>
        <v>-9.93913647956135</v>
      </c>
      <c r="Z24" s="77">
        <f t="shared" si="4"/>
        <v>5679066281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3928710788</v>
      </c>
      <c r="C27" s="21">
        <v>26575818</v>
      </c>
      <c r="D27" s="103">
        <v>6796585019</v>
      </c>
      <c r="E27" s="104">
        <v>6390347197</v>
      </c>
      <c r="F27" s="104">
        <v>244991925</v>
      </c>
      <c r="G27" s="104">
        <v>1517859988</v>
      </c>
      <c r="H27" s="104">
        <v>1509755082</v>
      </c>
      <c r="I27" s="104">
        <v>3272606995</v>
      </c>
      <c r="J27" s="104">
        <v>318973583</v>
      </c>
      <c r="K27" s="104">
        <v>460604579</v>
      </c>
      <c r="L27" s="104">
        <v>502120260</v>
      </c>
      <c r="M27" s="104">
        <v>1281698422</v>
      </c>
      <c r="N27" s="104">
        <v>265543403</v>
      </c>
      <c r="O27" s="104">
        <v>387483958</v>
      </c>
      <c r="P27" s="104">
        <v>362739284</v>
      </c>
      <c r="Q27" s="104">
        <v>1015766645</v>
      </c>
      <c r="R27" s="104">
        <v>203608110</v>
      </c>
      <c r="S27" s="104">
        <v>219432671</v>
      </c>
      <c r="T27" s="104">
        <v>462519947</v>
      </c>
      <c r="U27" s="104">
        <v>885560728</v>
      </c>
      <c r="V27" s="104">
        <v>6455632790</v>
      </c>
      <c r="W27" s="104">
        <v>6390347197</v>
      </c>
      <c r="X27" s="104">
        <v>65285593</v>
      </c>
      <c r="Y27" s="105">
        <v>1.02</v>
      </c>
      <c r="Z27" s="106">
        <v>6390347197</v>
      </c>
    </row>
    <row r="28" spans="1:26" ht="12.75">
      <c r="A28" s="107" t="s">
        <v>47</v>
      </c>
      <c r="B28" s="18">
        <v>2232960954</v>
      </c>
      <c r="C28" s="18">
        <v>2338405</v>
      </c>
      <c r="D28" s="58">
        <v>4308098602</v>
      </c>
      <c r="E28" s="59">
        <v>4822729444</v>
      </c>
      <c r="F28" s="59">
        <v>173586035</v>
      </c>
      <c r="G28" s="59">
        <v>352672390</v>
      </c>
      <c r="H28" s="59">
        <v>352702047</v>
      </c>
      <c r="I28" s="59">
        <v>878960472</v>
      </c>
      <c r="J28" s="59">
        <v>238045884</v>
      </c>
      <c r="K28" s="59">
        <v>355593380</v>
      </c>
      <c r="L28" s="59">
        <v>368873836</v>
      </c>
      <c r="M28" s="59">
        <v>962513100</v>
      </c>
      <c r="N28" s="59">
        <v>202622582</v>
      </c>
      <c r="O28" s="59">
        <v>296067629</v>
      </c>
      <c r="P28" s="59">
        <v>433086324</v>
      </c>
      <c r="Q28" s="59">
        <v>931776535</v>
      </c>
      <c r="R28" s="59">
        <v>179575433</v>
      </c>
      <c r="S28" s="59">
        <v>167444438</v>
      </c>
      <c r="T28" s="59">
        <v>321016690</v>
      </c>
      <c r="U28" s="59">
        <v>668036561</v>
      </c>
      <c r="V28" s="59">
        <v>3441286668</v>
      </c>
      <c r="W28" s="59">
        <v>4822729444</v>
      </c>
      <c r="X28" s="59">
        <v>-1381442776</v>
      </c>
      <c r="Y28" s="60">
        <v>-28.64</v>
      </c>
      <c r="Z28" s="61">
        <v>4822729444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39920129</v>
      </c>
      <c r="C30" s="18">
        <v>0</v>
      </c>
      <c r="D30" s="58">
        <v>373650067</v>
      </c>
      <c r="E30" s="59">
        <v>178004388</v>
      </c>
      <c r="F30" s="59">
        <v>0</v>
      </c>
      <c r="G30" s="59">
        <v>0</v>
      </c>
      <c r="H30" s="59">
        <v>0</v>
      </c>
      <c r="I30" s="59">
        <v>0</v>
      </c>
      <c r="J30" s="59">
        <v>6011530</v>
      </c>
      <c r="K30" s="59">
        <v>0</v>
      </c>
      <c r="L30" s="59">
        <v>7578540</v>
      </c>
      <c r="M30" s="59">
        <v>13590070</v>
      </c>
      <c r="N30" s="59">
        <v>4078278</v>
      </c>
      <c r="O30" s="59">
        <v>10087241</v>
      </c>
      <c r="P30" s="59">
        <v>4998494</v>
      </c>
      <c r="Q30" s="59">
        <v>19164013</v>
      </c>
      <c r="R30" s="59">
        <v>545546</v>
      </c>
      <c r="S30" s="59">
        <v>539029</v>
      </c>
      <c r="T30" s="59">
        <v>5270773</v>
      </c>
      <c r="U30" s="59">
        <v>6355348</v>
      </c>
      <c r="V30" s="59">
        <v>39109431</v>
      </c>
      <c r="W30" s="59">
        <v>178004388</v>
      </c>
      <c r="X30" s="59">
        <v>-138894957</v>
      </c>
      <c r="Y30" s="60">
        <v>-78.03</v>
      </c>
      <c r="Z30" s="61">
        <v>178004388</v>
      </c>
    </row>
    <row r="31" spans="1:26" ht="12.75">
      <c r="A31" s="57" t="s">
        <v>49</v>
      </c>
      <c r="B31" s="18">
        <v>262625834</v>
      </c>
      <c r="C31" s="18">
        <v>0</v>
      </c>
      <c r="D31" s="58">
        <v>851370938</v>
      </c>
      <c r="E31" s="59">
        <v>850520462</v>
      </c>
      <c r="F31" s="59">
        <v>22045001</v>
      </c>
      <c r="G31" s="59">
        <v>1116775338</v>
      </c>
      <c r="H31" s="59">
        <v>1114094063</v>
      </c>
      <c r="I31" s="59">
        <v>2252914402</v>
      </c>
      <c r="J31" s="59">
        <v>21866602</v>
      </c>
      <c r="K31" s="59">
        <v>50765735</v>
      </c>
      <c r="L31" s="59">
        <v>39065331</v>
      </c>
      <c r="M31" s="59">
        <v>111697668</v>
      </c>
      <c r="N31" s="59">
        <v>17222708</v>
      </c>
      <c r="O31" s="59">
        <v>50715210</v>
      </c>
      <c r="P31" s="59">
        <v>124525476</v>
      </c>
      <c r="Q31" s="59">
        <v>192463394</v>
      </c>
      <c r="R31" s="59">
        <v>4233841</v>
      </c>
      <c r="S31" s="59">
        <v>39643515</v>
      </c>
      <c r="T31" s="59">
        <v>70986840</v>
      </c>
      <c r="U31" s="59">
        <v>114864196</v>
      </c>
      <c r="V31" s="59">
        <v>2671939660</v>
      </c>
      <c r="W31" s="59">
        <v>850520462</v>
      </c>
      <c r="X31" s="59">
        <v>1821419198</v>
      </c>
      <c r="Y31" s="60">
        <v>214.15</v>
      </c>
      <c r="Z31" s="61">
        <v>850520462</v>
      </c>
    </row>
    <row r="32" spans="1:26" ht="12.75">
      <c r="A32" s="68" t="s">
        <v>50</v>
      </c>
      <c r="B32" s="21">
        <f>SUM(B28:B31)</f>
        <v>2535506917</v>
      </c>
      <c r="C32" s="21">
        <f>SUM(C28:C31)</f>
        <v>2338405</v>
      </c>
      <c r="D32" s="103">
        <f aca="true" t="shared" si="5" ref="D32:Z32">SUM(D28:D31)</f>
        <v>5533119607</v>
      </c>
      <c r="E32" s="104">
        <f t="shared" si="5"/>
        <v>5851254294</v>
      </c>
      <c r="F32" s="104">
        <f t="shared" si="5"/>
        <v>195631036</v>
      </c>
      <c r="G32" s="104">
        <f t="shared" si="5"/>
        <v>1469447728</v>
      </c>
      <c r="H32" s="104">
        <f t="shared" si="5"/>
        <v>1466796110</v>
      </c>
      <c r="I32" s="104">
        <f t="shared" si="5"/>
        <v>3131874874</v>
      </c>
      <c r="J32" s="104">
        <f t="shared" si="5"/>
        <v>265924016</v>
      </c>
      <c r="K32" s="104">
        <f t="shared" si="5"/>
        <v>406359115</v>
      </c>
      <c r="L32" s="104">
        <f t="shared" si="5"/>
        <v>415517707</v>
      </c>
      <c r="M32" s="104">
        <f t="shared" si="5"/>
        <v>1087800838</v>
      </c>
      <c r="N32" s="104">
        <f t="shared" si="5"/>
        <v>223923568</v>
      </c>
      <c r="O32" s="104">
        <f t="shared" si="5"/>
        <v>356870080</v>
      </c>
      <c r="P32" s="104">
        <f t="shared" si="5"/>
        <v>562610294</v>
      </c>
      <c r="Q32" s="104">
        <f t="shared" si="5"/>
        <v>1143403942</v>
      </c>
      <c r="R32" s="104">
        <f t="shared" si="5"/>
        <v>184354820</v>
      </c>
      <c r="S32" s="104">
        <f t="shared" si="5"/>
        <v>207626982</v>
      </c>
      <c r="T32" s="104">
        <f t="shared" si="5"/>
        <v>397274303</v>
      </c>
      <c r="U32" s="104">
        <f t="shared" si="5"/>
        <v>789256105</v>
      </c>
      <c r="V32" s="104">
        <f t="shared" si="5"/>
        <v>6152335759</v>
      </c>
      <c r="W32" s="104">
        <f t="shared" si="5"/>
        <v>5851254294</v>
      </c>
      <c r="X32" s="104">
        <f t="shared" si="5"/>
        <v>301081465</v>
      </c>
      <c r="Y32" s="105">
        <f>+IF(W32&lt;&gt;0,(X32/W32)*100,0)</f>
        <v>5.145588447740774</v>
      </c>
      <c r="Z32" s="106">
        <f t="shared" si="5"/>
        <v>5851254294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6345541913</v>
      </c>
      <c r="C35" s="18">
        <v>316026738</v>
      </c>
      <c r="D35" s="58">
        <v>3995336855</v>
      </c>
      <c r="E35" s="59">
        <v>9188512247</v>
      </c>
      <c r="F35" s="59">
        <v>3880442372</v>
      </c>
      <c r="G35" s="59">
        <v>-33630358</v>
      </c>
      <c r="H35" s="59">
        <v>-35108145</v>
      </c>
      <c r="I35" s="59">
        <v>3811703869</v>
      </c>
      <c r="J35" s="59">
        <v>-315944688</v>
      </c>
      <c r="K35" s="59">
        <v>229214186</v>
      </c>
      <c r="L35" s="59">
        <v>1314632526</v>
      </c>
      <c r="M35" s="59">
        <v>1227902024</v>
      </c>
      <c r="N35" s="59">
        <v>-457340957</v>
      </c>
      <c r="O35" s="59">
        <v>676241262</v>
      </c>
      <c r="P35" s="59">
        <v>1254051044</v>
      </c>
      <c r="Q35" s="59">
        <v>1472951349</v>
      </c>
      <c r="R35" s="59">
        <v>-452075592</v>
      </c>
      <c r="S35" s="59">
        <v>101033395</v>
      </c>
      <c r="T35" s="59">
        <v>-444523008</v>
      </c>
      <c r="U35" s="59">
        <v>-795565205</v>
      </c>
      <c r="V35" s="59">
        <v>5716992037</v>
      </c>
      <c r="W35" s="59">
        <v>9188512247</v>
      </c>
      <c r="X35" s="59">
        <v>-3471520210</v>
      </c>
      <c r="Y35" s="60">
        <v>-37.78</v>
      </c>
      <c r="Z35" s="61">
        <v>9188512247</v>
      </c>
    </row>
    <row r="36" spans="1:26" ht="12.75">
      <c r="A36" s="57" t="s">
        <v>53</v>
      </c>
      <c r="B36" s="18">
        <v>43184334577</v>
      </c>
      <c r="C36" s="18">
        <v>1630242119</v>
      </c>
      <c r="D36" s="58">
        <v>23215265190</v>
      </c>
      <c r="E36" s="59">
        <v>101144428133</v>
      </c>
      <c r="F36" s="59">
        <v>48019614240</v>
      </c>
      <c r="G36" s="59">
        <v>1189075928</v>
      </c>
      <c r="H36" s="59">
        <v>1043787597</v>
      </c>
      <c r="I36" s="59">
        <v>50252477765</v>
      </c>
      <c r="J36" s="59">
        <v>440701089</v>
      </c>
      <c r="K36" s="59">
        <v>319935543</v>
      </c>
      <c r="L36" s="59">
        <v>659828697</v>
      </c>
      <c r="M36" s="59">
        <v>1420465329</v>
      </c>
      <c r="N36" s="59">
        <v>183354298</v>
      </c>
      <c r="O36" s="59">
        <v>237378226</v>
      </c>
      <c r="P36" s="59">
        <v>451859418</v>
      </c>
      <c r="Q36" s="59">
        <v>872591942</v>
      </c>
      <c r="R36" s="59">
        <v>267879370</v>
      </c>
      <c r="S36" s="59">
        <v>109430795</v>
      </c>
      <c r="T36" s="59">
        <v>-93371721</v>
      </c>
      <c r="U36" s="59">
        <v>283938444</v>
      </c>
      <c r="V36" s="59">
        <v>52829473480</v>
      </c>
      <c r="W36" s="59">
        <v>101144428133</v>
      </c>
      <c r="X36" s="59">
        <v>-48314954653</v>
      </c>
      <c r="Y36" s="60">
        <v>-47.77</v>
      </c>
      <c r="Z36" s="61">
        <v>101144428133</v>
      </c>
    </row>
    <row r="37" spans="1:26" ht="12.75">
      <c r="A37" s="57" t="s">
        <v>54</v>
      </c>
      <c r="B37" s="18">
        <v>7016368950</v>
      </c>
      <c r="C37" s="18">
        <v>12960358</v>
      </c>
      <c r="D37" s="58">
        <v>931255568</v>
      </c>
      <c r="E37" s="59">
        <v>5037431241</v>
      </c>
      <c r="F37" s="59">
        <v>8657471608</v>
      </c>
      <c r="G37" s="59">
        <v>-93856506</v>
      </c>
      <c r="H37" s="59">
        <v>195259808</v>
      </c>
      <c r="I37" s="59">
        <v>8758874910</v>
      </c>
      <c r="J37" s="59">
        <v>-5807439</v>
      </c>
      <c r="K37" s="59">
        <v>669779712</v>
      </c>
      <c r="L37" s="59">
        <v>304184843</v>
      </c>
      <c r="M37" s="59">
        <v>968157116</v>
      </c>
      <c r="N37" s="59">
        <v>-641518594</v>
      </c>
      <c r="O37" s="59">
        <v>734283314</v>
      </c>
      <c r="P37" s="59">
        <v>1127513674</v>
      </c>
      <c r="Q37" s="59">
        <v>1220278394</v>
      </c>
      <c r="R37" s="59">
        <v>37389314</v>
      </c>
      <c r="S37" s="59">
        <v>194607981</v>
      </c>
      <c r="T37" s="59">
        <v>-93300307</v>
      </c>
      <c r="U37" s="59">
        <v>138696988</v>
      </c>
      <c r="V37" s="59">
        <v>11086007408</v>
      </c>
      <c r="W37" s="59">
        <v>5237431239</v>
      </c>
      <c r="X37" s="59">
        <v>5848576169</v>
      </c>
      <c r="Y37" s="60">
        <v>111.67</v>
      </c>
      <c r="Z37" s="61">
        <v>5037431241</v>
      </c>
    </row>
    <row r="38" spans="1:26" ht="12.75">
      <c r="A38" s="57" t="s">
        <v>55</v>
      </c>
      <c r="B38" s="18">
        <v>2068589884</v>
      </c>
      <c r="C38" s="18">
        <v>125585555</v>
      </c>
      <c r="D38" s="58">
        <v>682106076</v>
      </c>
      <c r="E38" s="59">
        <v>2267157911</v>
      </c>
      <c r="F38" s="59">
        <v>1826661872</v>
      </c>
      <c r="G38" s="59">
        <v>28334077</v>
      </c>
      <c r="H38" s="59">
        <v>-15579701</v>
      </c>
      <c r="I38" s="59">
        <v>1839416248</v>
      </c>
      <c r="J38" s="59">
        <v>-413404</v>
      </c>
      <c r="K38" s="59">
        <v>299253</v>
      </c>
      <c r="L38" s="59">
        <v>-5409832</v>
      </c>
      <c r="M38" s="59">
        <v>-5523983</v>
      </c>
      <c r="N38" s="59">
        <v>57954</v>
      </c>
      <c r="O38" s="59">
        <v>2100675</v>
      </c>
      <c r="P38" s="59">
        <v>567643</v>
      </c>
      <c r="Q38" s="59">
        <v>2726272</v>
      </c>
      <c r="R38" s="59">
        <v>244535</v>
      </c>
      <c r="S38" s="59">
        <v>-8100</v>
      </c>
      <c r="T38" s="59">
        <v>-2894676</v>
      </c>
      <c r="U38" s="59">
        <v>-2658241</v>
      </c>
      <c r="V38" s="59">
        <v>1833960296</v>
      </c>
      <c r="W38" s="59">
        <v>2267157911</v>
      </c>
      <c r="X38" s="59">
        <v>-433197615</v>
      </c>
      <c r="Y38" s="60">
        <v>-19.11</v>
      </c>
      <c r="Z38" s="61">
        <v>2267157911</v>
      </c>
    </row>
    <row r="39" spans="1:26" ht="12.75">
      <c r="A39" s="57" t="s">
        <v>56</v>
      </c>
      <c r="B39" s="18">
        <v>40547756129</v>
      </c>
      <c r="C39" s="18">
        <v>1659651659</v>
      </c>
      <c r="D39" s="58">
        <v>21797508955</v>
      </c>
      <c r="E39" s="59">
        <v>100339218303</v>
      </c>
      <c r="F39" s="59">
        <v>38600932271</v>
      </c>
      <c r="G39" s="59">
        <v>1121884973</v>
      </c>
      <c r="H39" s="59">
        <v>927086421</v>
      </c>
      <c r="I39" s="59">
        <v>40649903665</v>
      </c>
      <c r="J39" s="59">
        <v>209364483</v>
      </c>
      <c r="K39" s="59">
        <v>-60028529</v>
      </c>
      <c r="L39" s="59">
        <v>190594076</v>
      </c>
      <c r="M39" s="59">
        <v>339930030</v>
      </c>
      <c r="N39" s="59">
        <v>446493544</v>
      </c>
      <c r="O39" s="59">
        <v>-45529952</v>
      </c>
      <c r="P39" s="59">
        <v>216055446</v>
      </c>
      <c r="Q39" s="59">
        <v>617019038</v>
      </c>
      <c r="R39" s="59">
        <v>-48661170</v>
      </c>
      <c r="S39" s="59">
        <v>-68074317</v>
      </c>
      <c r="T39" s="59">
        <v>99467454</v>
      </c>
      <c r="U39" s="59">
        <v>-17268033</v>
      </c>
      <c r="V39" s="59">
        <v>41589584700</v>
      </c>
      <c r="W39" s="59">
        <v>100139329647</v>
      </c>
      <c r="X39" s="59">
        <v>-58549744947</v>
      </c>
      <c r="Y39" s="60">
        <v>-58.47</v>
      </c>
      <c r="Z39" s="61">
        <v>100339218303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-8453095414</v>
      </c>
      <c r="C42" s="18">
        <v>386576378</v>
      </c>
      <c r="D42" s="58">
        <v>-6525797445</v>
      </c>
      <c r="E42" s="59">
        <v>-1829663701</v>
      </c>
      <c r="F42" s="59">
        <v>684155032</v>
      </c>
      <c r="G42" s="59">
        <v>-323192325</v>
      </c>
      <c r="H42" s="59">
        <v>-755194518</v>
      </c>
      <c r="I42" s="59">
        <v>-394231811</v>
      </c>
      <c r="J42" s="59">
        <v>-559590944</v>
      </c>
      <c r="K42" s="59">
        <v>-471193840</v>
      </c>
      <c r="L42" s="59">
        <v>207273072</v>
      </c>
      <c r="M42" s="59">
        <v>-823511712</v>
      </c>
      <c r="N42" s="59">
        <v>-702190598</v>
      </c>
      <c r="O42" s="59">
        <v>-836366279</v>
      </c>
      <c r="P42" s="59">
        <v>220205064</v>
      </c>
      <c r="Q42" s="59">
        <v>-1318351813</v>
      </c>
      <c r="R42" s="59">
        <v>-678873024</v>
      </c>
      <c r="S42" s="59">
        <v>-331192721</v>
      </c>
      <c r="T42" s="59">
        <v>-775730009</v>
      </c>
      <c r="U42" s="59">
        <v>-1785795754</v>
      </c>
      <c r="V42" s="59">
        <v>-4321891090</v>
      </c>
      <c r="W42" s="59">
        <v>-1829707383</v>
      </c>
      <c r="X42" s="59">
        <v>-2492183707</v>
      </c>
      <c r="Y42" s="60">
        <v>136.21</v>
      </c>
      <c r="Z42" s="61">
        <v>-1829663701</v>
      </c>
    </row>
    <row r="43" spans="1:26" ht="12.75">
      <c r="A43" s="57" t="s">
        <v>59</v>
      </c>
      <c r="B43" s="18">
        <v>-1573156372</v>
      </c>
      <c r="C43" s="18">
        <v>-134339114</v>
      </c>
      <c r="D43" s="58">
        <v>-4943896039</v>
      </c>
      <c r="E43" s="59">
        <v>-5098482829</v>
      </c>
      <c r="F43" s="59">
        <v>-658631720</v>
      </c>
      <c r="G43" s="59">
        <v>420233623</v>
      </c>
      <c r="H43" s="59">
        <v>-177316376</v>
      </c>
      <c r="I43" s="59">
        <v>-415714473</v>
      </c>
      <c r="J43" s="59">
        <v>-162137604</v>
      </c>
      <c r="K43" s="59">
        <v>-308299399</v>
      </c>
      <c r="L43" s="59">
        <v>-664015522</v>
      </c>
      <c r="M43" s="59">
        <v>-1134452525</v>
      </c>
      <c r="N43" s="59">
        <v>166823655</v>
      </c>
      <c r="O43" s="59">
        <v>-200167863</v>
      </c>
      <c r="P43" s="59">
        <v>-359332977</v>
      </c>
      <c r="Q43" s="59">
        <v>-392677185</v>
      </c>
      <c r="R43" s="59">
        <v>-206281042</v>
      </c>
      <c r="S43" s="59">
        <v>56325229</v>
      </c>
      <c r="T43" s="59">
        <v>-23484421</v>
      </c>
      <c r="U43" s="59">
        <v>-173440234</v>
      </c>
      <c r="V43" s="59">
        <v>-2116284417</v>
      </c>
      <c r="W43" s="59">
        <v>-4946062224</v>
      </c>
      <c r="X43" s="59">
        <v>2829777807</v>
      </c>
      <c r="Y43" s="60">
        <v>-57.21</v>
      </c>
      <c r="Z43" s="61">
        <v>-5098482829</v>
      </c>
    </row>
    <row r="44" spans="1:26" ht="12.75">
      <c r="A44" s="57" t="s">
        <v>60</v>
      </c>
      <c r="B44" s="18">
        <v>10607079</v>
      </c>
      <c r="C44" s="18">
        <v>505016</v>
      </c>
      <c r="D44" s="58">
        <v>-95009144</v>
      </c>
      <c r="E44" s="59">
        <v>-11139867</v>
      </c>
      <c r="F44" s="59">
        <v>147966268</v>
      </c>
      <c r="G44" s="59">
        <v>-147405324</v>
      </c>
      <c r="H44" s="59">
        <v>3535524</v>
      </c>
      <c r="I44" s="59">
        <v>4096468</v>
      </c>
      <c r="J44" s="59">
        <v>1476803</v>
      </c>
      <c r="K44" s="59">
        <v>1012788</v>
      </c>
      <c r="L44" s="59">
        <v>25171023</v>
      </c>
      <c r="M44" s="59">
        <v>27660614</v>
      </c>
      <c r="N44" s="59">
        <v>9304418</v>
      </c>
      <c r="O44" s="59">
        <v>6930357</v>
      </c>
      <c r="P44" s="59">
        <v>6731267</v>
      </c>
      <c r="Q44" s="59">
        <v>22966042</v>
      </c>
      <c r="R44" s="59">
        <v>842631</v>
      </c>
      <c r="S44" s="59">
        <v>2544590</v>
      </c>
      <c r="T44" s="59">
        <v>14084524</v>
      </c>
      <c r="U44" s="59">
        <v>17471745</v>
      </c>
      <c r="V44" s="59">
        <v>72194869</v>
      </c>
      <c r="W44" s="59">
        <v>102661138</v>
      </c>
      <c r="X44" s="59">
        <v>-30466269</v>
      </c>
      <c r="Y44" s="60">
        <v>-29.68</v>
      </c>
      <c r="Z44" s="61">
        <v>-11139867</v>
      </c>
    </row>
    <row r="45" spans="1:26" ht="12.75">
      <c r="A45" s="68" t="s">
        <v>61</v>
      </c>
      <c r="B45" s="21">
        <v>-8588015544</v>
      </c>
      <c r="C45" s="21">
        <v>365816997</v>
      </c>
      <c r="D45" s="103">
        <v>-9879392730</v>
      </c>
      <c r="E45" s="104">
        <v>-5036451743</v>
      </c>
      <c r="F45" s="104">
        <v>-3938146523</v>
      </c>
      <c r="G45" s="104">
        <f>+F45+G42+G43+G44+G83</f>
        <v>-3883905421</v>
      </c>
      <c r="H45" s="104">
        <f>+G45+H42+H43+H44+H83</f>
        <v>-4838304609</v>
      </c>
      <c r="I45" s="104">
        <f>+H45</f>
        <v>-4838304609</v>
      </c>
      <c r="J45" s="104">
        <f>+H45+J42+J43+J44+J83</f>
        <v>-5584118611</v>
      </c>
      <c r="K45" s="104">
        <f>+J45+K42+K43+K44+K83</f>
        <v>-6379349317</v>
      </c>
      <c r="L45" s="104">
        <f>+K45+L42+L43+L44+L83</f>
        <v>-6828796290</v>
      </c>
      <c r="M45" s="104">
        <f>+L45</f>
        <v>-6828796290</v>
      </c>
      <c r="N45" s="104">
        <f>+L45+N42+N43+N44+N83</f>
        <v>-7372254119</v>
      </c>
      <c r="O45" s="104">
        <f>+N45+O42+O43+O44+O83</f>
        <v>-8392204969</v>
      </c>
      <c r="P45" s="104">
        <f>+O45+P42+P43+P44+P83</f>
        <v>-8524601615</v>
      </c>
      <c r="Q45" s="104">
        <f>+P45</f>
        <v>-8524601615</v>
      </c>
      <c r="R45" s="104">
        <f>+P45+R42+R43+R44+R83</f>
        <v>-9408913050</v>
      </c>
      <c r="S45" s="104">
        <f>+R45+S42+S43+S44+S83</f>
        <v>-9681235951</v>
      </c>
      <c r="T45" s="104">
        <f>+S45+T42+T43+T44+T83</f>
        <v>-10590740989</v>
      </c>
      <c r="U45" s="104">
        <f>+T45</f>
        <v>-10590740989</v>
      </c>
      <c r="V45" s="104">
        <f>+U45</f>
        <v>-10590740989</v>
      </c>
      <c r="W45" s="104">
        <f>+W83+W42+W43+W44</f>
        <v>-4028878720</v>
      </c>
      <c r="X45" s="104">
        <f>+V45-W45</f>
        <v>-6561862269</v>
      </c>
      <c r="Y45" s="105">
        <f>+IF(W45&lt;&gt;0,+(X45/W45)*100,0)</f>
        <v>162.87068251585396</v>
      </c>
      <c r="Z45" s="106">
        <v>-5036451743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17.260448399335655</v>
      </c>
      <c r="C59" s="9">
        <f t="shared" si="7"/>
        <v>297.87041030904726</v>
      </c>
      <c r="D59" s="2">
        <f t="shared" si="7"/>
        <v>10.592255959158658</v>
      </c>
      <c r="E59" s="10">
        <f t="shared" si="7"/>
        <v>58.28963045993816</v>
      </c>
      <c r="F59" s="10">
        <f t="shared" si="7"/>
        <v>12.774202690873205</v>
      </c>
      <c r="G59" s="10">
        <f t="shared" si="7"/>
        <v>59.55516278686681</v>
      </c>
      <c r="H59" s="10">
        <f t="shared" si="7"/>
        <v>24.875053613448937</v>
      </c>
      <c r="I59" s="10">
        <f t="shared" si="7"/>
        <v>23.535600343802233</v>
      </c>
      <c r="J59" s="10">
        <f t="shared" si="7"/>
        <v>40.21816744446126</v>
      </c>
      <c r="K59" s="10">
        <f t="shared" si="7"/>
        <v>42.103894058686265</v>
      </c>
      <c r="L59" s="10">
        <f t="shared" si="7"/>
        <v>119.52576026891496</v>
      </c>
      <c r="M59" s="10">
        <f t="shared" si="7"/>
        <v>67.36109940512486</v>
      </c>
      <c r="N59" s="10">
        <f t="shared" si="7"/>
        <v>37.38513982496555</v>
      </c>
      <c r="O59" s="10">
        <f t="shared" si="7"/>
        <v>26.22174946889461</v>
      </c>
      <c r="P59" s="10">
        <f t="shared" si="7"/>
        <v>35.47564805888261</v>
      </c>
      <c r="Q59" s="10">
        <f t="shared" si="7"/>
        <v>33.21791948600372</v>
      </c>
      <c r="R59" s="10">
        <f t="shared" si="7"/>
        <v>29.99910175916155</v>
      </c>
      <c r="S59" s="10">
        <f t="shared" si="7"/>
        <v>39.90915072930803</v>
      </c>
      <c r="T59" s="10">
        <f t="shared" si="7"/>
        <v>49.83980504008314</v>
      </c>
      <c r="U59" s="10">
        <f t="shared" si="7"/>
        <v>38.956719710812195</v>
      </c>
      <c r="V59" s="10">
        <f t="shared" si="7"/>
        <v>40.46274162893572</v>
      </c>
      <c r="W59" s="10">
        <f t="shared" si="7"/>
        <v>58.28963045993816</v>
      </c>
      <c r="X59" s="10">
        <f t="shared" si="7"/>
        <v>226.10507693747164</v>
      </c>
      <c r="Y59" s="10">
        <f t="shared" si="7"/>
        <v>388.02083333333337</v>
      </c>
      <c r="Z59" s="11">
        <f t="shared" si="7"/>
        <v>58.28963045993816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39.70082402290773</v>
      </c>
      <c r="C61" s="12">
        <f t="shared" si="7"/>
        <v>90.46236958994672</v>
      </c>
      <c r="D61" s="3">
        <f t="shared" si="7"/>
        <v>25.634040268886633</v>
      </c>
      <c r="E61" s="13">
        <f t="shared" si="7"/>
        <v>72.28139355475284</v>
      </c>
      <c r="F61" s="13">
        <f t="shared" si="7"/>
        <v>42.315070428527555</v>
      </c>
      <c r="G61" s="13">
        <f t="shared" si="7"/>
        <v>73.28636468632402</v>
      </c>
      <c r="H61" s="13">
        <f t="shared" si="7"/>
        <v>50.87915951456669</v>
      </c>
      <c r="I61" s="13">
        <f t="shared" si="7"/>
        <v>52.10500331147205</v>
      </c>
      <c r="J61" s="13">
        <f t="shared" si="7"/>
        <v>75.40956326525018</v>
      </c>
      <c r="K61" s="13">
        <f t="shared" si="7"/>
        <v>62.00423775296595</v>
      </c>
      <c r="L61" s="13">
        <f t="shared" si="7"/>
        <v>48.83333619396363</v>
      </c>
      <c r="M61" s="13">
        <f t="shared" si="7"/>
        <v>62.76467294877451</v>
      </c>
      <c r="N61" s="13">
        <f t="shared" si="7"/>
        <v>62.827691509547</v>
      </c>
      <c r="O61" s="13">
        <f t="shared" si="7"/>
        <v>17.017411480598625</v>
      </c>
      <c r="P61" s="13">
        <f t="shared" si="7"/>
        <v>-58.10552385136335</v>
      </c>
      <c r="Q61" s="13">
        <f t="shared" si="7"/>
        <v>62.056153798953716</v>
      </c>
      <c r="R61" s="13">
        <f t="shared" si="7"/>
        <v>40.743532693914</v>
      </c>
      <c r="S61" s="13">
        <f t="shared" si="7"/>
        <v>51.39012166062892</v>
      </c>
      <c r="T61" s="13">
        <f t="shared" si="7"/>
        <v>79.65562985295253</v>
      </c>
      <c r="U61" s="13">
        <f t="shared" si="7"/>
        <v>55.17599165794306</v>
      </c>
      <c r="V61" s="13">
        <f t="shared" si="7"/>
        <v>58.14927462599844</v>
      </c>
      <c r="W61" s="13">
        <f t="shared" si="7"/>
        <v>72.28139355475284</v>
      </c>
      <c r="X61" s="13">
        <f t="shared" si="7"/>
        <v>126.01361206483257</v>
      </c>
      <c r="Y61" s="13">
        <f t="shared" si="7"/>
        <v>174.3515850144092</v>
      </c>
      <c r="Z61" s="14">
        <f t="shared" si="7"/>
        <v>72.28139355475284</v>
      </c>
    </row>
    <row r="62" spans="1:26" ht="12.75">
      <c r="A62" s="38" t="s">
        <v>67</v>
      </c>
      <c r="B62" s="12">
        <f t="shared" si="7"/>
        <v>17.929680394379233</v>
      </c>
      <c r="C62" s="12">
        <f t="shared" si="7"/>
        <v>0</v>
      </c>
      <c r="D62" s="3">
        <f t="shared" si="7"/>
        <v>4.023489318463561</v>
      </c>
      <c r="E62" s="13">
        <f t="shared" si="7"/>
        <v>42.736138471180865</v>
      </c>
      <c r="F62" s="13">
        <f t="shared" si="7"/>
        <v>26.15829245196832</v>
      </c>
      <c r="G62" s="13">
        <f t="shared" si="7"/>
        <v>18.692067002275557</v>
      </c>
      <c r="H62" s="13">
        <f t="shared" si="7"/>
        <v>31.850775823265646</v>
      </c>
      <c r="I62" s="13">
        <f t="shared" si="7"/>
        <v>24.653871741738428</v>
      </c>
      <c r="J62" s="13">
        <f t="shared" si="7"/>
        <v>44.814911223838024</v>
      </c>
      <c r="K62" s="13">
        <f t="shared" si="7"/>
        <v>29.854054026480455</v>
      </c>
      <c r="L62" s="13">
        <f t="shared" si="7"/>
        <v>13.475105298357223</v>
      </c>
      <c r="M62" s="13">
        <f t="shared" si="7"/>
        <v>25.94998757763744</v>
      </c>
      <c r="N62" s="13">
        <f t="shared" si="7"/>
        <v>-771.0619342331381</v>
      </c>
      <c r="O62" s="13">
        <f t="shared" si="7"/>
        <v>50.40925218354185</v>
      </c>
      <c r="P62" s="13">
        <f t="shared" si="7"/>
        <v>29.39698311660375</v>
      </c>
      <c r="Q62" s="13">
        <f t="shared" si="7"/>
        <v>57.81761757529458</v>
      </c>
      <c r="R62" s="13">
        <f t="shared" si="7"/>
        <v>22.039185971701063</v>
      </c>
      <c r="S62" s="13">
        <f t="shared" si="7"/>
        <v>27.255134467499996</v>
      </c>
      <c r="T62" s="13">
        <f t="shared" si="7"/>
        <v>32.76524317154124</v>
      </c>
      <c r="U62" s="13">
        <f t="shared" si="7"/>
        <v>26.835178564028805</v>
      </c>
      <c r="V62" s="13">
        <f t="shared" si="7"/>
        <v>31.1750732338871</v>
      </c>
      <c r="W62" s="13">
        <f t="shared" si="7"/>
        <v>42.736138471180865</v>
      </c>
      <c r="X62" s="13">
        <f t="shared" si="7"/>
        <v>125.37806793563404</v>
      </c>
      <c r="Y62" s="13">
        <f t="shared" si="7"/>
        <v>293.398533007335</v>
      </c>
      <c r="Z62" s="14">
        <f t="shared" si="7"/>
        <v>42.736138471180865</v>
      </c>
    </row>
    <row r="63" spans="1:26" ht="12.75">
      <c r="A63" s="38" t="s">
        <v>68</v>
      </c>
      <c r="B63" s="12">
        <f t="shared" si="7"/>
        <v>9.343573206213085</v>
      </c>
      <c r="C63" s="12">
        <f t="shared" si="7"/>
        <v>114.9993887779634</v>
      </c>
      <c r="D63" s="3">
        <f t="shared" si="7"/>
        <v>6.710373830500684</v>
      </c>
      <c r="E63" s="13">
        <f t="shared" si="7"/>
        <v>70.0982725503508</v>
      </c>
      <c r="F63" s="13">
        <f t="shared" si="7"/>
        <v>31.662579802605357</v>
      </c>
      <c r="G63" s="13">
        <f t="shared" si="7"/>
        <v>35.6442390180778</v>
      </c>
      <c r="H63" s="13">
        <f t="shared" si="7"/>
        <v>43.311974932987404</v>
      </c>
      <c r="I63" s="13">
        <f t="shared" si="7"/>
        <v>36.81514435007904</v>
      </c>
      <c r="J63" s="13">
        <f t="shared" si="7"/>
        <v>74.07797590461435</v>
      </c>
      <c r="K63" s="13">
        <f t="shared" si="7"/>
        <v>51.07924391754216</v>
      </c>
      <c r="L63" s="13">
        <f t="shared" si="7"/>
        <v>54.62565480069404</v>
      </c>
      <c r="M63" s="13">
        <f t="shared" si="7"/>
        <v>59.33618687303232</v>
      </c>
      <c r="N63" s="13">
        <f t="shared" si="7"/>
        <v>37.96619172543722</v>
      </c>
      <c r="O63" s="13">
        <f t="shared" si="7"/>
        <v>47.38099900577385</v>
      </c>
      <c r="P63" s="13">
        <f t="shared" si="7"/>
        <v>59.93381989248762</v>
      </c>
      <c r="Q63" s="13">
        <f t="shared" si="7"/>
        <v>48.779691490434736</v>
      </c>
      <c r="R63" s="13">
        <f t="shared" si="7"/>
        <v>51.45090640251573</v>
      </c>
      <c r="S63" s="13">
        <f t="shared" si="7"/>
        <v>49.644000886483845</v>
      </c>
      <c r="T63" s="13">
        <f t="shared" si="7"/>
        <v>73.26961839034448</v>
      </c>
      <c r="U63" s="13">
        <f t="shared" si="7"/>
        <v>57.771194895031066</v>
      </c>
      <c r="V63" s="13">
        <f t="shared" si="7"/>
        <v>49.82998531669293</v>
      </c>
      <c r="W63" s="13">
        <f t="shared" si="7"/>
        <v>70.0982725503508</v>
      </c>
      <c r="X63" s="13">
        <f t="shared" si="7"/>
        <v>181.55417662054077</v>
      </c>
      <c r="Y63" s="13">
        <f t="shared" si="7"/>
        <v>258.9343729694607</v>
      </c>
      <c r="Z63" s="14">
        <f t="shared" si="7"/>
        <v>70.0982725503508</v>
      </c>
    </row>
    <row r="64" spans="1:26" ht="12.75">
      <c r="A64" s="38" t="s">
        <v>69</v>
      </c>
      <c r="B64" s="12">
        <f t="shared" si="7"/>
        <v>12.312973546618853</v>
      </c>
      <c r="C64" s="12">
        <f t="shared" si="7"/>
        <v>83.94161454701316</v>
      </c>
      <c r="D64" s="3">
        <f t="shared" si="7"/>
        <v>23.756022717930776</v>
      </c>
      <c r="E64" s="13">
        <f t="shared" si="7"/>
        <v>131.80652297607688</v>
      </c>
      <c r="F64" s="13">
        <f t="shared" si="7"/>
        <v>34.542796739453365</v>
      </c>
      <c r="G64" s="13">
        <f t="shared" si="7"/>
        <v>70.38287778925704</v>
      </c>
      <c r="H64" s="13">
        <f t="shared" si="7"/>
        <v>35.936620388921156</v>
      </c>
      <c r="I64" s="13">
        <f t="shared" si="7"/>
        <v>41.962806336650196</v>
      </c>
      <c r="J64" s="13">
        <f t="shared" si="7"/>
        <v>46.71060728174065</v>
      </c>
      <c r="K64" s="13">
        <f t="shared" si="7"/>
        <v>38.642510417842374</v>
      </c>
      <c r="L64" s="13">
        <f t="shared" si="7"/>
        <v>38.656788852874634</v>
      </c>
      <c r="M64" s="13">
        <f t="shared" si="7"/>
        <v>41.18290421803103</v>
      </c>
      <c r="N64" s="13">
        <f t="shared" si="7"/>
        <v>32.83722446317616</v>
      </c>
      <c r="O64" s="13">
        <f t="shared" si="7"/>
        <v>37.98972899992987</v>
      </c>
      <c r="P64" s="13">
        <f t="shared" si="7"/>
        <v>44.8930680701161</v>
      </c>
      <c r="Q64" s="13">
        <f t="shared" si="7"/>
        <v>38.56811517018681</v>
      </c>
      <c r="R64" s="13">
        <f t="shared" si="7"/>
        <v>31.33897869969649</v>
      </c>
      <c r="S64" s="13">
        <f t="shared" si="7"/>
        <v>34.469316513326945</v>
      </c>
      <c r="T64" s="13">
        <f t="shared" si="7"/>
        <v>54.12222449787096</v>
      </c>
      <c r="U64" s="13">
        <f t="shared" si="7"/>
        <v>38.69907941133822</v>
      </c>
      <c r="V64" s="13">
        <f t="shared" si="7"/>
        <v>40.026668914909855</v>
      </c>
      <c r="W64" s="13">
        <f t="shared" si="7"/>
        <v>131.80652297607688</v>
      </c>
      <c r="X64" s="13">
        <f t="shared" si="7"/>
        <v>533.7242453929808</v>
      </c>
      <c r="Y64" s="13">
        <f t="shared" si="7"/>
        <v>404.94889725658953</v>
      </c>
      <c r="Z64" s="14">
        <f t="shared" si="7"/>
        <v>131.80652297607688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-0.782412718575866</v>
      </c>
      <c r="C66" s="15">
        <f t="shared" si="7"/>
        <v>28.59254622801682</v>
      </c>
      <c r="D66" s="4">
        <f t="shared" si="7"/>
        <v>12.280101987792525</v>
      </c>
      <c r="E66" s="16">
        <f t="shared" si="7"/>
        <v>16.31159059266466</v>
      </c>
      <c r="F66" s="16">
        <f t="shared" si="7"/>
        <v>1.4894618512634759</v>
      </c>
      <c r="G66" s="16">
        <f t="shared" si="7"/>
        <v>2.1443294616834083</v>
      </c>
      <c r="H66" s="16">
        <f t="shared" si="7"/>
        <v>0</v>
      </c>
      <c r="I66" s="16">
        <f t="shared" si="7"/>
        <v>1.0072663394380499</v>
      </c>
      <c r="J66" s="16">
        <f t="shared" si="7"/>
        <v>1.1508716022857555</v>
      </c>
      <c r="K66" s="16">
        <f t="shared" si="7"/>
        <v>0.776151986495104</v>
      </c>
      <c r="L66" s="16">
        <f t="shared" si="7"/>
        <v>0</v>
      </c>
      <c r="M66" s="16">
        <f t="shared" si="7"/>
        <v>0.6055232516794551</v>
      </c>
      <c r="N66" s="16">
        <f t="shared" si="7"/>
        <v>3.0117124886546014</v>
      </c>
      <c r="O66" s="16">
        <f t="shared" si="7"/>
        <v>1.1987071631507564</v>
      </c>
      <c r="P66" s="16">
        <f t="shared" si="7"/>
        <v>0.019877945574450842</v>
      </c>
      <c r="Q66" s="16">
        <f t="shared" si="7"/>
        <v>1.3201257616594166</v>
      </c>
      <c r="R66" s="16">
        <f t="shared" si="7"/>
        <v>3.2507486507514844</v>
      </c>
      <c r="S66" s="16">
        <f t="shared" si="7"/>
        <v>1.9099237209290365</v>
      </c>
      <c r="T66" s="16">
        <f t="shared" si="7"/>
        <v>17.54533169336129</v>
      </c>
      <c r="U66" s="16">
        <f t="shared" si="7"/>
        <v>6.50728751289566</v>
      </c>
      <c r="V66" s="16">
        <f t="shared" si="7"/>
        <v>2.308656424931115</v>
      </c>
      <c r="W66" s="16">
        <f t="shared" si="7"/>
        <v>16.31159059266466</v>
      </c>
      <c r="X66" s="16">
        <f t="shared" si="7"/>
        <v>1231.4171762313404</v>
      </c>
      <c r="Y66" s="16">
        <f t="shared" si="7"/>
        <v>7544.736842105264</v>
      </c>
      <c r="Z66" s="17">
        <f t="shared" si="7"/>
        <v>16.31159059266466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1455155858</v>
      </c>
      <c r="C68" s="18">
        <v>67109829</v>
      </c>
      <c r="D68" s="19">
        <v>1800472116</v>
      </c>
      <c r="E68" s="20">
        <v>1925444907</v>
      </c>
      <c r="F68" s="20">
        <v>249723844</v>
      </c>
      <c r="G68" s="20">
        <v>69108247</v>
      </c>
      <c r="H68" s="20">
        <v>147917643</v>
      </c>
      <c r="I68" s="20">
        <v>466749734</v>
      </c>
      <c r="J68" s="20">
        <v>146681830</v>
      </c>
      <c r="K68" s="20">
        <v>143890230</v>
      </c>
      <c r="L68" s="20">
        <v>145992323</v>
      </c>
      <c r="M68" s="20">
        <v>436564383</v>
      </c>
      <c r="N68" s="20">
        <v>145717826</v>
      </c>
      <c r="O68" s="20">
        <v>139805115</v>
      </c>
      <c r="P68" s="20">
        <v>164263353</v>
      </c>
      <c r="Q68" s="20">
        <v>449786294</v>
      </c>
      <c r="R68" s="20">
        <v>142467359</v>
      </c>
      <c r="S68" s="20">
        <v>139967882</v>
      </c>
      <c r="T68" s="20">
        <v>105012355</v>
      </c>
      <c r="U68" s="20">
        <v>387447596</v>
      </c>
      <c r="V68" s="20">
        <v>1740548007</v>
      </c>
      <c r="W68" s="20">
        <v>1925444907</v>
      </c>
      <c r="X68" s="20">
        <v>-184896900</v>
      </c>
      <c r="Y68" s="19">
        <v>-9.6</v>
      </c>
      <c r="Z68" s="22">
        <v>1925444907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2854545035</v>
      </c>
      <c r="C70" s="18">
        <v>281494594</v>
      </c>
      <c r="D70" s="19">
        <v>3511823987</v>
      </c>
      <c r="E70" s="20">
        <v>3477001955</v>
      </c>
      <c r="F70" s="20">
        <v>315707864</v>
      </c>
      <c r="G70" s="20">
        <v>159053620</v>
      </c>
      <c r="H70" s="20">
        <v>226956652</v>
      </c>
      <c r="I70" s="20">
        <v>701718136</v>
      </c>
      <c r="J70" s="20">
        <v>267378655</v>
      </c>
      <c r="K70" s="20">
        <v>213956313</v>
      </c>
      <c r="L70" s="20">
        <v>231009695</v>
      </c>
      <c r="M70" s="20">
        <v>712344663</v>
      </c>
      <c r="N70" s="20">
        <v>246652599</v>
      </c>
      <c r="O70" s="20">
        <v>750135919</v>
      </c>
      <c r="P70" s="20">
        <v>-279580622</v>
      </c>
      <c r="Q70" s="20">
        <v>717207896</v>
      </c>
      <c r="R70" s="20">
        <v>214668516</v>
      </c>
      <c r="S70" s="20">
        <v>242884245</v>
      </c>
      <c r="T70" s="20">
        <v>164125086</v>
      </c>
      <c r="U70" s="20">
        <v>621677847</v>
      </c>
      <c r="V70" s="20">
        <v>2752948542</v>
      </c>
      <c r="W70" s="20">
        <v>3477001955</v>
      </c>
      <c r="X70" s="20">
        <v>-724053413</v>
      </c>
      <c r="Y70" s="19">
        <v>-20.82</v>
      </c>
      <c r="Z70" s="22">
        <v>3477001955</v>
      </c>
    </row>
    <row r="71" spans="1:26" ht="12.75" hidden="1">
      <c r="A71" s="38" t="s">
        <v>67</v>
      </c>
      <c r="B71" s="18">
        <v>892157933</v>
      </c>
      <c r="C71" s="18">
        <v>0</v>
      </c>
      <c r="D71" s="19">
        <v>1032191208</v>
      </c>
      <c r="E71" s="20">
        <v>1133897978</v>
      </c>
      <c r="F71" s="20">
        <v>86199625</v>
      </c>
      <c r="G71" s="20">
        <v>117621438</v>
      </c>
      <c r="H71" s="20">
        <v>79416863</v>
      </c>
      <c r="I71" s="20">
        <v>283237926</v>
      </c>
      <c r="J71" s="20">
        <v>76610318</v>
      </c>
      <c r="K71" s="20">
        <v>98997935</v>
      </c>
      <c r="L71" s="20">
        <v>146834437</v>
      </c>
      <c r="M71" s="20">
        <v>322442690</v>
      </c>
      <c r="N71" s="20">
        <v>-3897586</v>
      </c>
      <c r="O71" s="20">
        <v>79421079</v>
      </c>
      <c r="P71" s="20">
        <v>92969387</v>
      </c>
      <c r="Q71" s="20">
        <v>168492880</v>
      </c>
      <c r="R71" s="20">
        <v>85482581</v>
      </c>
      <c r="S71" s="20">
        <v>70975812</v>
      </c>
      <c r="T71" s="20">
        <v>64108427</v>
      </c>
      <c r="U71" s="20">
        <v>220566820</v>
      </c>
      <c r="V71" s="20">
        <v>994740316</v>
      </c>
      <c r="W71" s="20">
        <v>1133897978</v>
      </c>
      <c r="X71" s="20">
        <v>-139157662</v>
      </c>
      <c r="Y71" s="19">
        <v>-12.27</v>
      </c>
      <c r="Z71" s="22">
        <v>1133897978</v>
      </c>
    </row>
    <row r="72" spans="1:26" ht="12.75" hidden="1">
      <c r="A72" s="38" t="s">
        <v>68</v>
      </c>
      <c r="B72" s="18">
        <v>210963296</v>
      </c>
      <c r="C72" s="18">
        <v>24541</v>
      </c>
      <c r="D72" s="19">
        <v>294443417</v>
      </c>
      <c r="E72" s="20">
        <v>291975225</v>
      </c>
      <c r="F72" s="20">
        <v>22527460</v>
      </c>
      <c r="G72" s="20">
        <v>22468175</v>
      </c>
      <c r="H72" s="20">
        <v>21915655</v>
      </c>
      <c r="I72" s="20">
        <v>66911290</v>
      </c>
      <c r="J72" s="20">
        <v>16387370</v>
      </c>
      <c r="K72" s="20">
        <v>19698698</v>
      </c>
      <c r="L72" s="20">
        <v>16755671</v>
      </c>
      <c r="M72" s="20">
        <v>52841739</v>
      </c>
      <c r="N72" s="20">
        <v>22504609</v>
      </c>
      <c r="O72" s="20">
        <v>24098139</v>
      </c>
      <c r="P72" s="20">
        <v>24839186</v>
      </c>
      <c r="Q72" s="20">
        <v>71441934</v>
      </c>
      <c r="R72" s="20">
        <v>16833305</v>
      </c>
      <c r="S72" s="20">
        <v>21094575</v>
      </c>
      <c r="T72" s="20">
        <v>17926407</v>
      </c>
      <c r="U72" s="20">
        <v>55854287</v>
      </c>
      <c r="V72" s="20">
        <v>247049250</v>
      </c>
      <c r="W72" s="20">
        <v>291975225</v>
      </c>
      <c r="X72" s="20">
        <v>-44925975</v>
      </c>
      <c r="Y72" s="19">
        <v>-15.39</v>
      </c>
      <c r="Z72" s="22">
        <v>291975225</v>
      </c>
    </row>
    <row r="73" spans="1:26" ht="12.75" hidden="1">
      <c r="A73" s="38" t="s">
        <v>69</v>
      </c>
      <c r="B73" s="18">
        <v>289937795</v>
      </c>
      <c r="C73" s="18">
        <v>9556216</v>
      </c>
      <c r="D73" s="19">
        <v>396513049</v>
      </c>
      <c r="E73" s="20">
        <v>387363432</v>
      </c>
      <c r="F73" s="20">
        <v>28452039</v>
      </c>
      <c r="G73" s="20">
        <v>13353556</v>
      </c>
      <c r="H73" s="20">
        <v>27943813</v>
      </c>
      <c r="I73" s="20">
        <v>69749408</v>
      </c>
      <c r="J73" s="20">
        <v>25644308</v>
      </c>
      <c r="K73" s="20">
        <v>28963051</v>
      </c>
      <c r="L73" s="20">
        <v>26988698</v>
      </c>
      <c r="M73" s="20">
        <v>81596057</v>
      </c>
      <c r="N73" s="20">
        <v>29905667</v>
      </c>
      <c r="O73" s="20">
        <v>29318664</v>
      </c>
      <c r="P73" s="20">
        <v>29777869</v>
      </c>
      <c r="Q73" s="20">
        <v>89002200</v>
      </c>
      <c r="R73" s="20">
        <v>27462050</v>
      </c>
      <c r="S73" s="20">
        <v>27024960</v>
      </c>
      <c r="T73" s="20">
        <v>20516738</v>
      </c>
      <c r="U73" s="20">
        <v>75003748</v>
      </c>
      <c r="V73" s="20">
        <v>315351413</v>
      </c>
      <c r="W73" s="20">
        <v>387363432</v>
      </c>
      <c r="X73" s="20">
        <v>-72012019</v>
      </c>
      <c r="Y73" s="19">
        <v>-18.59</v>
      </c>
      <c r="Z73" s="22">
        <v>387363432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407192256</v>
      </c>
      <c r="C75" s="27">
        <v>17650768</v>
      </c>
      <c r="D75" s="28">
        <v>529796740</v>
      </c>
      <c r="E75" s="29">
        <v>597452158</v>
      </c>
      <c r="F75" s="29">
        <v>50681862</v>
      </c>
      <c r="G75" s="29">
        <v>38657679</v>
      </c>
      <c r="H75" s="29">
        <v>67901393</v>
      </c>
      <c r="I75" s="29">
        <v>157240934</v>
      </c>
      <c r="J75" s="29">
        <v>44309200</v>
      </c>
      <c r="K75" s="29">
        <v>46583402</v>
      </c>
      <c r="L75" s="29">
        <v>53032507</v>
      </c>
      <c r="M75" s="29">
        <v>143925109</v>
      </c>
      <c r="N75" s="29">
        <v>45107493</v>
      </c>
      <c r="O75" s="29">
        <v>48329068</v>
      </c>
      <c r="P75" s="29">
        <v>54170588</v>
      </c>
      <c r="Q75" s="29">
        <v>147607149</v>
      </c>
      <c r="R75" s="29">
        <v>41498656</v>
      </c>
      <c r="S75" s="29">
        <v>62216935</v>
      </c>
      <c r="T75" s="29">
        <v>38156748</v>
      </c>
      <c r="U75" s="29">
        <v>141872339</v>
      </c>
      <c r="V75" s="29">
        <v>590645531</v>
      </c>
      <c r="W75" s="29">
        <v>597452158</v>
      </c>
      <c r="X75" s="29">
        <v>-6806627</v>
      </c>
      <c r="Y75" s="28">
        <v>-1.14</v>
      </c>
      <c r="Z75" s="30">
        <v>597452158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251166426</v>
      </c>
      <c r="C77" s="18">
        <v>199900323</v>
      </c>
      <c r="D77" s="19">
        <v>190710615</v>
      </c>
      <c r="E77" s="20">
        <v>1122334721</v>
      </c>
      <c r="F77" s="20">
        <v>31900230</v>
      </c>
      <c r="G77" s="20">
        <v>41157529</v>
      </c>
      <c r="H77" s="20">
        <v>36794593</v>
      </c>
      <c r="I77" s="20">
        <v>109852352</v>
      </c>
      <c r="J77" s="20">
        <v>58992744</v>
      </c>
      <c r="K77" s="20">
        <v>60583390</v>
      </c>
      <c r="L77" s="20">
        <v>174498434</v>
      </c>
      <c r="M77" s="20">
        <v>294074568</v>
      </c>
      <c r="N77" s="20">
        <v>54476813</v>
      </c>
      <c r="O77" s="20">
        <v>36659347</v>
      </c>
      <c r="P77" s="20">
        <v>58273489</v>
      </c>
      <c r="Q77" s="20">
        <v>149409649</v>
      </c>
      <c r="R77" s="20">
        <v>42738928</v>
      </c>
      <c r="S77" s="20">
        <v>55859993</v>
      </c>
      <c r="T77" s="20">
        <v>52337953</v>
      </c>
      <c r="U77" s="20">
        <v>150936874</v>
      </c>
      <c r="V77" s="20">
        <v>704273443</v>
      </c>
      <c r="W77" s="20">
        <v>1122334721</v>
      </c>
      <c r="X77" s="20">
        <v>-418061278</v>
      </c>
      <c r="Y77" s="19">
        <v>-37.25</v>
      </c>
      <c r="Z77" s="22">
        <v>1122334721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1133277901</v>
      </c>
      <c r="C79" s="18">
        <v>254646680</v>
      </c>
      <c r="D79" s="19">
        <v>900222375</v>
      </c>
      <c r="E79" s="20">
        <v>2513225467</v>
      </c>
      <c r="F79" s="20">
        <v>133592005</v>
      </c>
      <c r="G79" s="20">
        <v>116564616</v>
      </c>
      <c r="H79" s="20">
        <v>115473637</v>
      </c>
      <c r="I79" s="20">
        <v>365630258</v>
      </c>
      <c r="J79" s="20">
        <v>201629076</v>
      </c>
      <c r="K79" s="20">
        <v>132661981</v>
      </c>
      <c r="L79" s="20">
        <v>112809741</v>
      </c>
      <c r="M79" s="20">
        <v>447100798</v>
      </c>
      <c r="N79" s="20">
        <v>154966134</v>
      </c>
      <c r="O79" s="20">
        <v>127653716</v>
      </c>
      <c r="P79" s="20">
        <v>162451785</v>
      </c>
      <c r="Q79" s="20">
        <v>445071635</v>
      </c>
      <c r="R79" s="20">
        <v>87463537</v>
      </c>
      <c r="S79" s="20">
        <v>124818509</v>
      </c>
      <c r="T79" s="20">
        <v>130734871</v>
      </c>
      <c r="U79" s="20">
        <v>343016917</v>
      </c>
      <c r="V79" s="20">
        <v>1600819608</v>
      </c>
      <c r="W79" s="20">
        <v>2513225467</v>
      </c>
      <c r="X79" s="20">
        <v>-912405859</v>
      </c>
      <c r="Y79" s="19">
        <v>-36.3</v>
      </c>
      <c r="Z79" s="22">
        <v>2513225467</v>
      </c>
    </row>
    <row r="80" spans="1:26" ht="12.75" hidden="1">
      <c r="A80" s="38" t="s">
        <v>67</v>
      </c>
      <c r="B80" s="18">
        <v>159961066</v>
      </c>
      <c r="C80" s="18">
        <v>6000000</v>
      </c>
      <c r="D80" s="19">
        <v>41530103</v>
      </c>
      <c r="E80" s="20">
        <v>484584210</v>
      </c>
      <c r="F80" s="20">
        <v>22548350</v>
      </c>
      <c r="G80" s="20">
        <v>21985878</v>
      </c>
      <c r="H80" s="20">
        <v>25294887</v>
      </c>
      <c r="I80" s="20">
        <v>69829115</v>
      </c>
      <c r="J80" s="20">
        <v>34332846</v>
      </c>
      <c r="K80" s="20">
        <v>29554897</v>
      </c>
      <c r="L80" s="20">
        <v>19786095</v>
      </c>
      <c r="M80" s="20">
        <v>83673838</v>
      </c>
      <c r="N80" s="20">
        <v>30052802</v>
      </c>
      <c r="O80" s="20">
        <v>40035572</v>
      </c>
      <c r="P80" s="20">
        <v>27330195</v>
      </c>
      <c r="Q80" s="20">
        <v>97418569</v>
      </c>
      <c r="R80" s="20">
        <v>18839665</v>
      </c>
      <c r="S80" s="20">
        <v>19344553</v>
      </c>
      <c r="T80" s="20">
        <v>21005282</v>
      </c>
      <c r="U80" s="20">
        <v>59189500</v>
      </c>
      <c r="V80" s="20">
        <v>310111022</v>
      </c>
      <c r="W80" s="20">
        <v>484584210</v>
      </c>
      <c r="X80" s="20">
        <v>-174473188</v>
      </c>
      <c r="Y80" s="19">
        <v>-36</v>
      </c>
      <c r="Z80" s="22">
        <v>484584210</v>
      </c>
    </row>
    <row r="81" spans="1:26" ht="12.75" hidden="1">
      <c r="A81" s="38" t="s">
        <v>68</v>
      </c>
      <c r="B81" s="18">
        <v>19711510</v>
      </c>
      <c r="C81" s="18">
        <v>28222</v>
      </c>
      <c r="D81" s="19">
        <v>19758254</v>
      </c>
      <c r="E81" s="20">
        <v>204669589</v>
      </c>
      <c r="F81" s="20">
        <v>7132775</v>
      </c>
      <c r="G81" s="20">
        <v>8008610</v>
      </c>
      <c r="H81" s="20">
        <v>9492103</v>
      </c>
      <c r="I81" s="20">
        <v>24633488</v>
      </c>
      <c r="J81" s="20">
        <v>12139432</v>
      </c>
      <c r="K81" s="20">
        <v>10061946</v>
      </c>
      <c r="L81" s="20">
        <v>9152895</v>
      </c>
      <c r="M81" s="20">
        <v>31354273</v>
      </c>
      <c r="N81" s="20">
        <v>8544143</v>
      </c>
      <c r="O81" s="20">
        <v>11417939</v>
      </c>
      <c r="P81" s="20">
        <v>14887073</v>
      </c>
      <c r="Q81" s="20">
        <v>34849155</v>
      </c>
      <c r="R81" s="20">
        <v>8660888</v>
      </c>
      <c r="S81" s="20">
        <v>10472191</v>
      </c>
      <c r="T81" s="20">
        <v>13134610</v>
      </c>
      <c r="U81" s="20">
        <v>32267689</v>
      </c>
      <c r="V81" s="20">
        <v>123104605</v>
      </c>
      <c r="W81" s="20">
        <v>204669589</v>
      </c>
      <c r="X81" s="20">
        <v>-81564984</v>
      </c>
      <c r="Y81" s="19">
        <v>-39.85</v>
      </c>
      <c r="Z81" s="22">
        <v>204669589</v>
      </c>
    </row>
    <row r="82" spans="1:26" ht="12.75" hidden="1">
      <c r="A82" s="38" t="s">
        <v>69</v>
      </c>
      <c r="B82" s="18">
        <v>35699964</v>
      </c>
      <c r="C82" s="18">
        <v>8021642</v>
      </c>
      <c r="D82" s="19">
        <v>94195730</v>
      </c>
      <c r="E82" s="20">
        <v>510570271</v>
      </c>
      <c r="F82" s="20">
        <v>9828130</v>
      </c>
      <c r="G82" s="20">
        <v>9398617</v>
      </c>
      <c r="H82" s="20">
        <v>10042062</v>
      </c>
      <c r="I82" s="20">
        <v>29268809</v>
      </c>
      <c r="J82" s="20">
        <v>11978612</v>
      </c>
      <c r="K82" s="20">
        <v>11192050</v>
      </c>
      <c r="L82" s="20">
        <v>10432964</v>
      </c>
      <c r="M82" s="20">
        <v>33603626</v>
      </c>
      <c r="N82" s="20">
        <v>9820191</v>
      </c>
      <c r="O82" s="20">
        <v>11138081</v>
      </c>
      <c r="P82" s="20">
        <v>13368199</v>
      </c>
      <c r="Q82" s="20">
        <v>34326471</v>
      </c>
      <c r="R82" s="20">
        <v>8606326</v>
      </c>
      <c r="S82" s="20">
        <v>9315319</v>
      </c>
      <c r="T82" s="20">
        <v>11104115</v>
      </c>
      <c r="U82" s="20">
        <v>29025760</v>
      </c>
      <c r="V82" s="20">
        <v>126224666</v>
      </c>
      <c r="W82" s="20">
        <v>510570271</v>
      </c>
      <c r="X82" s="20">
        <v>-384345605</v>
      </c>
      <c r="Y82" s="19">
        <v>-75.28</v>
      </c>
      <c r="Z82" s="22">
        <v>510570271</v>
      </c>
    </row>
    <row r="83" spans="1:26" ht="12.75" hidden="1">
      <c r="A83" s="38"/>
      <c r="B83" s="18">
        <v>1427629163</v>
      </c>
      <c r="C83" s="18">
        <v>113074717</v>
      </c>
      <c r="D83" s="19">
        <v>1685309898</v>
      </c>
      <c r="E83" s="20">
        <v>1902834654</v>
      </c>
      <c r="F83" s="20">
        <v>-4111636103</v>
      </c>
      <c r="G83" s="20">
        <v>104605128</v>
      </c>
      <c r="H83" s="20">
        <v>-25423818</v>
      </c>
      <c r="I83" s="20">
        <v>-4111636103</v>
      </c>
      <c r="J83" s="20">
        <v>-25562257</v>
      </c>
      <c r="K83" s="20">
        <v>-16750255</v>
      </c>
      <c r="L83" s="20">
        <v>-17875546</v>
      </c>
      <c r="M83" s="20">
        <v>-25562257</v>
      </c>
      <c r="N83" s="20">
        <v>-17395304</v>
      </c>
      <c r="O83" s="20">
        <v>9652935</v>
      </c>
      <c r="P83" s="20"/>
      <c r="Q83" s="20">
        <v>-17395304</v>
      </c>
      <c r="R83" s="20"/>
      <c r="S83" s="20">
        <v>1</v>
      </c>
      <c r="T83" s="20">
        <v>-124375132</v>
      </c>
      <c r="U83" s="20"/>
      <c r="V83" s="20">
        <v>-4111636103</v>
      </c>
      <c r="W83" s="20">
        <v>2644229749</v>
      </c>
      <c r="X83" s="20">
        <v>-6755865852</v>
      </c>
      <c r="Y83" s="19">
        <v>-255</v>
      </c>
      <c r="Z83" s="22">
        <v>1902834654</v>
      </c>
    </row>
    <row r="84" spans="1:26" ht="12.75" hidden="1">
      <c r="A84" s="39" t="s">
        <v>70</v>
      </c>
      <c r="B84" s="27">
        <v>-3185924</v>
      </c>
      <c r="C84" s="27">
        <v>5046804</v>
      </c>
      <c r="D84" s="28">
        <v>65059580</v>
      </c>
      <c r="E84" s="29">
        <v>97453950</v>
      </c>
      <c r="F84" s="29">
        <v>754887</v>
      </c>
      <c r="G84" s="29">
        <v>828948</v>
      </c>
      <c r="H84" s="29">
        <v>0</v>
      </c>
      <c r="I84" s="29">
        <v>1583835</v>
      </c>
      <c r="J84" s="29">
        <v>509942</v>
      </c>
      <c r="K84" s="29">
        <v>361558</v>
      </c>
      <c r="L84" s="29">
        <v>0</v>
      </c>
      <c r="M84" s="29">
        <v>871500</v>
      </c>
      <c r="N84" s="29">
        <v>1358508</v>
      </c>
      <c r="O84" s="29">
        <v>579324</v>
      </c>
      <c r="P84" s="29">
        <v>10768</v>
      </c>
      <c r="Q84" s="29">
        <v>1948600</v>
      </c>
      <c r="R84" s="29">
        <v>1349017</v>
      </c>
      <c r="S84" s="29">
        <v>1188296</v>
      </c>
      <c r="T84" s="29">
        <v>6694728</v>
      </c>
      <c r="U84" s="29">
        <v>9232041</v>
      </c>
      <c r="V84" s="29">
        <v>13635976</v>
      </c>
      <c r="W84" s="29">
        <v>97453950</v>
      </c>
      <c r="X84" s="29">
        <v>-83817974</v>
      </c>
      <c r="Y84" s="28">
        <v>-86.01</v>
      </c>
      <c r="Z84" s="30">
        <v>97453950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73345241</v>
      </c>
      <c r="C5" s="18">
        <v>67109829</v>
      </c>
      <c r="D5" s="58">
        <v>70362504</v>
      </c>
      <c r="E5" s="59">
        <v>79416508</v>
      </c>
      <c r="F5" s="59">
        <v>6517837</v>
      </c>
      <c r="G5" s="59">
        <v>6686850</v>
      </c>
      <c r="H5" s="59">
        <v>0</v>
      </c>
      <c r="I5" s="59">
        <v>13204687</v>
      </c>
      <c r="J5" s="59">
        <v>6612596</v>
      </c>
      <c r="K5" s="59">
        <v>6940775</v>
      </c>
      <c r="L5" s="59">
        <v>6274466</v>
      </c>
      <c r="M5" s="59">
        <v>19827837</v>
      </c>
      <c r="N5" s="59">
        <v>6935962</v>
      </c>
      <c r="O5" s="59">
        <v>6534353</v>
      </c>
      <c r="P5" s="59">
        <v>6924565</v>
      </c>
      <c r="Q5" s="59">
        <v>20394880</v>
      </c>
      <c r="R5" s="59">
        <v>7006741</v>
      </c>
      <c r="S5" s="59">
        <v>7006741</v>
      </c>
      <c r="T5" s="59">
        <v>0</v>
      </c>
      <c r="U5" s="59">
        <v>14013482</v>
      </c>
      <c r="V5" s="59">
        <v>67440886</v>
      </c>
      <c r="W5" s="59">
        <v>79416508</v>
      </c>
      <c r="X5" s="59">
        <v>-11975622</v>
      </c>
      <c r="Y5" s="60">
        <v>-15.08</v>
      </c>
      <c r="Z5" s="61">
        <v>79416508</v>
      </c>
    </row>
    <row r="6" spans="1:26" ht="12.75">
      <c r="A6" s="57" t="s">
        <v>32</v>
      </c>
      <c r="B6" s="18">
        <v>345839072</v>
      </c>
      <c r="C6" s="18">
        <v>291075351</v>
      </c>
      <c r="D6" s="58">
        <v>383041836</v>
      </c>
      <c r="E6" s="59">
        <v>353978859</v>
      </c>
      <c r="F6" s="59">
        <v>13804218</v>
      </c>
      <c r="G6" s="59">
        <v>28224045</v>
      </c>
      <c r="H6" s="59">
        <v>0</v>
      </c>
      <c r="I6" s="59">
        <v>42028263</v>
      </c>
      <c r="J6" s="59">
        <v>27357258</v>
      </c>
      <c r="K6" s="59">
        <v>27561785</v>
      </c>
      <c r="L6" s="59">
        <v>29074543</v>
      </c>
      <c r="M6" s="59">
        <v>83993586</v>
      </c>
      <c r="N6" s="59">
        <v>25722210</v>
      </c>
      <c r="O6" s="59">
        <v>30037888</v>
      </c>
      <c r="P6" s="59">
        <v>52979217</v>
      </c>
      <c r="Q6" s="59">
        <v>108739315</v>
      </c>
      <c r="R6" s="59">
        <v>25037667</v>
      </c>
      <c r="S6" s="59">
        <v>79864339</v>
      </c>
      <c r="T6" s="59">
        <v>0</v>
      </c>
      <c r="U6" s="59">
        <v>104902006</v>
      </c>
      <c r="V6" s="59">
        <v>339663170</v>
      </c>
      <c r="W6" s="59">
        <v>353978859</v>
      </c>
      <c r="X6" s="59">
        <v>-14315689</v>
      </c>
      <c r="Y6" s="60">
        <v>-4.04</v>
      </c>
      <c r="Z6" s="61">
        <v>353978859</v>
      </c>
    </row>
    <row r="7" spans="1:26" ht="12.75">
      <c r="A7" s="57" t="s">
        <v>33</v>
      </c>
      <c r="B7" s="18">
        <v>6060972</v>
      </c>
      <c r="C7" s="18">
        <v>5069901</v>
      </c>
      <c r="D7" s="58">
        <v>54095</v>
      </c>
      <c r="E7" s="59">
        <v>6401119</v>
      </c>
      <c r="F7" s="59">
        <v>754887</v>
      </c>
      <c r="G7" s="59">
        <v>828948</v>
      </c>
      <c r="H7" s="59">
        <v>0</v>
      </c>
      <c r="I7" s="59">
        <v>1583835</v>
      </c>
      <c r="J7" s="59">
        <v>509942</v>
      </c>
      <c r="K7" s="59">
        <v>361558</v>
      </c>
      <c r="L7" s="59">
        <v>0</v>
      </c>
      <c r="M7" s="59">
        <v>871500</v>
      </c>
      <c r="N7" s="59">
        <v>1358508</v>
      </c>
      <c r="O7" s="59">
        <v>593474</v>
      </c>
      <c r="P7" s="59">
        <v>0</v>
      </c>
      <c r="Q7" s="59">
        <v>1951982</v>
      </c>
      <c r="R7" s="59">
        <v>0</v>
      </c>
      <c r="S7" s="59">
        <v>0</v>
      </c>
      <c r="T7" s="59">
        <v>0</v>
      </c>
      <c r="U7" s="59">
        <v>0</v>
      </c>
      <c r="V7" s="59">
        <v>4407317</v>
      </c>
      <c r="W7" s="59">
        <v>6401119</v>
      </c>
      <c r="X7" s="59">
        <v>-1993802</v>
      </c>
      <c r="Y7" s="60">
        <v>-31.15</v>
      </c>
      <c r="Z7" s="61">
        <v>6401119</v>
      </c>
    </row>
    <row r="8" spans="1:26" ht="12.75">
      <c r="A8" s="57" t="s">
        <v>34</v>
      </c>
      <c r="B8" s="18">
        <v>320254000</v>
      </c>
      <c r="C8" s="18">
        <v>362235191</v>
      </c>
      <c r="D8" s="58">
        <v>361091004</v>
      </c>
      <c r="E8" s="59">
        <v>412043004</v>
      </c>
      <c r="F8" s="59">
        <v>148970000</v>
      </c>
      <c r="G8" s="59">
        <v>466000</v>
      </c>
      <c r="H8" s="59">
        <v>0</v>
      </c>
      <c r="I8" s="59">
        <v>149436000</v>
      </c>
      <c r="J8" s="59">
        <v>0</v>
      </c>
      <c r="K8" s="59">
        <v>839000</v>
      </c>
      <c r="L8" s="59">
        <v>119577992</v>
      </c>
      <c r="M8" s="59">
        <v>120416992</v>
      </c>
      <c r="N8" s="59">
        <v>0</v>
      </c>
      <c r="O8" s="59">
        <v>0</v>
      </c>
      <c r="P8" s="59">
        <v>92112708</v>
      </c>
      <c r="Q8" s="59">
        <v>92112708</v>
      </c>
      <c r="R8" s="59">
        <v>0</v>
      </c>
      <c r="S8" s="59">
        <v>0</v>
      </c>
      <c r="T8" s="59">
        <v>0</v>
      </c>
      <c r="U8" s="59">
        <v>0</v>
      </c>
      <c r="V8" s="59">
        <v>361965700</v>
      </c>
      <c r="W8" s="59">
        <v>412043004</v>
      </c>
      <c r="X8" s="59">
        <v>-50077304</v>
      </c>
      <c r="Y8" s="60">
        <v>-12.15</v>
      </c>
      <c r="Z8" s="61">
        <v>412043004</v>
      </c>
    </row>
    <row r="9" spans="1:26" ht="12.75">
      <c r="A9" s="57" t="s">
        <v>35</v>
      </c>
      <c r="B9" s="18">
        <v>48804881</v>
      </c>
      <c r="C9" s="18">
        <v>40023569</v>
      </c>
      <c r="D9" s="58">
        <v>146344289</v>
      </c>
      <c r="E9" s="59">
        <v>62576325</v>
      </c>
      <c r="F9" s="59">
        <v>44343819</v>
      </c>
      <c r="G9" s="59">
        <v>6748076</v>
      </c>
      <c r="H9" s="59">
        <v>0</v>
      </c>
      <c r="I9" s="59">
        <v>51091895</v>
      </c>
      <c r="J9" s="59">
        <v>4564735</v>
      </c>
      <c r="K9" s="59">
        <v>2721963</v>
      </c>
      <c r="L9" s="59">
        <v>10302880</v>
      </c>
      <c r="M9" s="59">
        <v>17589578</v>
      </c>
      <c r="N9" s="59">
        <v>4327921</v>
      </c>
      <c r="O9" s="59">
        <v>3847644</v>
      </c>
      <c r="P9" s="59">
        <v>24344</v>
      </c>
      <c r="Q9" s="59">
        <v>8199909</v>
      </c>
      <c r="R9" s="59">
        <v>2163833</v>
      </c>
      <c r="S9" s="59">
        <v>2337148</v>
      </c>
      <c r="T9" s="59">
        <v>0</v>
      </c>
      <c r="U9" s="59">
        <v>4500981</v>
      </c>
      <c r="V9" s="59">
        <v>81382363</v>
      </c>
      <c r="W9" s="59">
        <v>62576325</v>
      </c>
      <c r="X9" s="59">
        <v>18806038</v>
      </c>
      <c r="Y9" s="60">
        <v>30.05</v>
      </c>
      <c r="Z9" s="61">
        <v>62576325</v>
      </c>
    </row>
    <row r="10" spans="1:26" ht="20.25">
      <c r="A10" s="62" t="s">
        <v>109</v>
      </c>
      <c r="B10" s="63">
        <f>SUM(B5:B9)</f>
        <v>794304166</v>
      </c>
      <c r="C10" s="63">
        <f>SUM(C5:C9)</f>
        <v>765513841</v>
      </c>
      <c r="D10" s="64">
        <f aca="true" t="shared" si="0" ref="D10:Z10">SUM(D5:D9)</f>
        <v>960893728</v>
      </c>
      <c r="E10" s="65">
        <f t="shared" si="0"/>
        <v>914415815</v>
      </c>
      <c r="F10" s="65">
        <f t="shared" si="0"/>
        <v>214390761</v>
      </c>
      <c r="G10" s="65">
        <f t="shared" si="0"/>
        <v>42953919</v>
      </c>
      <c r="H10" s="65">
        <f t="shared" si="0"/>
        <v>0</v>
      </c>
      <c r="I10" s="65">
        <f t="shared" si="0"/>
        <v>257344680</v>
      </c>
      <c r="J10" s="65">
        <f t="shared" si="0"/>
        <v>39044531</v>
      </c>
      <c r="K10" s="65">
        <f t="shared" si="0"/>
        <v>38425081</v>
      </c>
      <c r="L10" s="65">
        <f t="shared" si="0"/>
        <v>165229881</v>
      </c>
      <c r="M10" s="65">
        <f t="shared" si="0"/>
        <v>242699493</v>
      </c>
      <c r="N10" s="65">
        <f t="shared" si="0"/>
        <v>38344601</v>
      </c>
      <c r="O10" s="65">
        <f t="shared" si="0"/>
        <v>41013359</v>
      </c>
      <c r="P10" s="65">
        <f t="shared" si="0"/>
        <v>152040834</v>
      </c>
      <c r="Q10" s="65">
        <f t="shared" si="0"/>
        <v>231398794</v>
      </c>
      <c r="R10" s="65">
        <f t="shared" si="0"/>
        <v>34208241</v>
      </c>
      <c r="S10" s="65">
        <f t="shared" si="0"/>
        <v>89208228</v>
      </c>
      <c r="T10" s="65">
        <f t="shared" si="0"/>
        <v>0</v>
      </c>
      <c r="U10" s="65">
        <f t="shared" si="0"/>
        <v>123416469</v>
      </c>
      <c r="V10" s="65">
        <f t="shared" si="0"/>
        <v>854859436</v>
      </c>
      <c r="W10" s="65">
        <f t="shared" si="0"/>
        <v>914415815</v>
      </c>
      <c r="X10" s="65">
        <f t="shared" si="0"/>
        <v>-59556379</v>
      </c>
      <c r="Y10" s="66">
        <f>+IF(W10&lt;&gt;0,(X10/W10)*100,0)</f>
        <v>-6.5130521610674466</v>
      </c>
      <c r="Z10" s="67">
        <f t="shared" si="0"/>
        <v>914415815</v>
      </c>
    </row>
    <row r="11" spans="1:26" ht="12.75">
      <c r="A11" s="57" t="s">
        <v>36</v>
      </c>
      <c r="B11" s="18">
        <v>251498251</v>
      </c>
      <c r="C11" s="18">
        <v>205313342</v>
      </c>
      <c r="D11" s="58">
        <v>284370912</v>
      </c>
      <c r="E11" s="59">
        <v>262015335</v>
      </c>
      <c r="F11" s="59">
        <v>20185270</v>
      </c>
      <c r="G11" s="59">
        <v>20320408</v>
      </c>
      <c r="H11" s="59">
        <v>0</v>
      </c>
      <c r="I11" s="59">
        <v>40505678</v>
      </c>
      <c r="J11" s="59">
        <v>20177653</v>
      </c>
      <c r="K11" s="59">
        <v>20674240</v>
      </c>
      <c r="L11" s="59">
        <v>33753829</v>
      </c>
      <c r="M11" s="59">
        <v>74605722</v>
      </c>
      <c r="N11" s="59">
        <v>21409210</v>
      </c>
      <c r="O11" s="59">
        <v>20851947</v>
      </c>
      <c r="P11" s="59">
        <v>27895193</v>
      </c>
      <c r="Q11" s="59">
        <v>70156350</v>
      </c>
      <c r="R11" s="59">
        <v>18324846</v>
      </c>
      <c r="S11" s="59">
        <v>20728525</v>
      </c>
      <c r="T11" s="59">
        <v>0</v>
      </c>
      <c r="U11" s="59">
        <v>39053371</v>
      </c>
      <c r="V11" s="59">
        <v>224321121</v>
      </c>
      <c r="W11" s="59">
        <v>262015335</v>
      </c>
      <c r="X11" s="59">
        <v>-37694214</v>
      </c>
      <c r="Y11" s="60">
        <v>-14.39</v>
      </c>
      <c r="Z11" s="61">
        <v>262015335</v>
      </c>
    </row>
    <row r="12" spans="1:26" ht="12.75">
      <c r="A12" s="57" t="s">
        <v>37</v>
      </c>
      <c r="B12" s="18">
        <v>26316163</v>
      </c>
      <c r="C12" s="18">
        <v>19166100</v>
      </c>
      <c r="D12" s="58">
        <v>28553736</v>
      </c>
      <c r="E12" s="59">
        <v>28553736</v>
      </c>
      <c r="F12" s="59">
        <v>2207695</v>
      </c>
      <c r="G12" s="59">
        <v>2142421</v>
      </c>
      <c r="H12" s="59">
        <v>0</v>
      </c>
      <c r="I12" s="59">
        <v>4350116</v>
      </c>
      <c r="J12" s="59">
        <v>2121398</v>
      </c>
      <c r="K12" s="59">
        <v>2116931</v>
      </c>
      <c r="L12" s="59">
        <v>2117730</v>
      </c>
      <c r="M12" s="59">
        <v>6356059</v>
      </c>
      <c r="N12" s="59">
        <v>2115708</v>
      </c>
      <c r="O12" s="59">
        <v>2114537</v>
      </c>
      <c r="P12" s="59">
        <v>2113890</v>
      </c>
      <c r="Q12" s="59">
        <v>6344135</v>
      </c>
      <c r="R12" s="59">
        <v>2103403</v>
      </c>
      <c r="S12" s="59">
        <v>2993248</v>
      </c>
      <c r="T12" s="59">
        <v>0</v>
      </c>
      <c r="U12" s="59">
        <v>5096651</v>
      </c>
      <c r="V12" s="59">
        <v>22146961</v>
      </c>
      <c r="W12" s="59">
        <v>28553736</v>
      </c>
      <c r="X12" s="59">
        <v>-6406775</v>
      </c>
      <c r="Y12" s="60">
        <v>-22.44</v>
      </c>
      <c r="Z12" s="61">
        <v>28553736</v>
      </c>
    </row>
    <row r="13" spans="1:26" ht="12.75">
      <c r="A13" s="57" t="s">
        <v>110</v>
      </c>
      <c r="B13" s="18">
        <v>131600247</v>
      </c>
      <c r="C13" s="18">
        <v>90320857</v>
      </c>
      <c r="D13" s="58">
        <v>100000020</v>
      </c>
      <c r="E13" s="59">
        <v>131060000</v>
      </c>
      <c r="F13" s="59">
        <v>0</v>
      </c>
      <c r="G13" s="59">
        <v>0</v>
      </c>
      <c r="H13" s="59">
        <v>0</v>
      </c>
      <c r="I13" s="59">
        <v>0</v>
      </c>
      <c r="J13" s="59">
        <v>10004237</v>
      </c>
      <c r="K13" s="59">
        <v>9907963</v>
      </c>
      <c r="L13" s="59">
        <v>10608227</v>
      </c>
      <c r="M13" s="59">
        <v>30520427</v>
      </c>
      <c r="N13" s="59">
        <v>10079317</v>
      </c>
      <c r="O13" s="59">
        <v>6994776</v>
      </c>
      <c r="P13" s="59">
        <v>10510389</v>
      </c>
      <c r="Q13" s="59">
        <v>27584482</v>
      </c>
      <c r="R13" s="59">
        <v>10006710</v>
      </c>
      <c r="S13" s="59">
        <v>0</v>
      </c>
      <c r="T13" s="59">
        <v>0</v>
      </c>
      <c r="U13" s="59">
        <v>10006710</v>
      </c>
      <c r="V13" s="59">
        <v>68111619</v>
      </c>
      <c r="W13" s="59">
        <v>131060000</v>
      </c>
      <c r="X13" s="59">
        <v>-62948381</v>
      </c>
      <c r="Y13" s="60">
        <v>-48.03</v>
      </c>
      <c r="Z13" s="61">
        <v>131060000</v>
      </c>
    </row>
    <row r="14" spans="1:26" ht="12.75">
      <c r="A14" s="57" t="s">
        <v>38</v>
      </c>
      <c r="B14" s="18">
        <v>544217</v>
      </c>
      <c r="C14" s="18">
        <v>323282</v>
      </c>
      <c r="D14" s="58">
        <v>6752040</v>
      </c>
      <c r="E14" s="59">
        <v>7811000</v>
      </c>
      <c r="F14" s="59">
        <v>0</v>
      </c>
      <c r="G14" s="59">
        <v>7564</v>
      </c>
      <c r="H14" s="59">
        <v>0</v>
      </c>
      <c r="I14" s="59">
        <v>7564</v>
      </c>
      <c r="J14" s="59">
        <v>-1166</v>
      </c>
      <c r="K14" s="59">
        <v>0</v>
      </c>
      <c r="L14" s="59">
        <v>59143</v>
      </c>
      <c r="M14" s="59">
        <v>57977</v>
      </c>
      <c r="N14" s="59">
        <v>0</v>
      </c>
      <c r="O14" s="59">
        <v>0</v>
      </c>
      <c r="P14" s="59">
        <v>254710</v>
      </c>
      <c r="Q14" s="59">
        <v>254710</v>
      </c>
      <c r="R14" s="59">
        <v>0</v>
      </c>
      <c r="S14" s="59">
        <v>0</v>
      </c>
      <c r="T14" s="59">
        <v>0</v>
      </c>
      <c r="U14" s="59">
        <v>0</v>
      </c>
      <c r="V14" s="59">
        <v>320251</v>
      </c>
      <c r="W14" s="59">
        <v>7811000</v>
      </c>
      <c r="X14" s="59">
        <v>-7490749</v>
      </c>
      <c r="Y14" s="60">
        <v>-95.9</v>
      </c>
      <c r="Z14" s="61">
        <v>7811000</v>
      </c>
    </row>
    <row r="15" spans="1:26" ht="12.75">
      <c r="A15" s="57" t="s">
        <v>39</v>
      </c>
      <c r="B15" s="18">
        <v>265984483</v>
      </c>
      <c r="C15" s="18">
        <v>222289451</v>
      </c>
      <c r="D15" s="58">
        <v>281341008</v>
      </c>
      <c r="E15" s="59">
        <v>280435001</v>
      </c>
      <c r="F15" s="59">
        <v>107974</v>
      </c>
      <c r="G15" s="59">
        <v>35893621</v>
      </c>
      <c r="H15" s="59">
        <v>0</v>
      </c>
      <c r="I15" s="59">
        <v>36001595</v>
      </c>
      <c r="J15" s="59">
        <v>22218139</v>
      </c>
      <c r="K15" s="59">
        <v>24563477</v>
      </c>
      <c r="L15" s="59">
        <v>22316395</v>
      </c>
      <c r="M15" s="59">
        <v>69098011</v>
      </c>
      <c r="N15" s="59">
        <v>918064</v>
      </c>
      <c r="O15" s="59">
        <v>20021610</v>
      </c>
      <c r="P15" s="59">
        <v>35974564</v>
      </c>
      <c r="Q15" s="59">
        <v>56914238</v>
      </c>
      <c r="R15" s="59">
        <v>19945115</v>
      </c>
      <c r="S15" s="59">
        <v>0</v>
      </c>
      <c r="T15" s="59">
        <v>0</v>
      </c>
      <c r="U15" s="59">
        <v>19945115</v>
      </c>
      <c r="V15" s="59">
        <v>181958959</v>
      </c>
      <c r="W15" s="59">
        <v>280435001</v>
      </c>
      <c r="X15" s="59">
        <v>-98476042</v>
      </c>
      <c r="Y15" s="60">
        <v>-35.12</v>
      </c>
      <c r="Z15" s="61">
        <v>280435001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229546563</v>
      </c>
      <c r="C17" s="18">
        <v>144667153</v>
      </c>
      <c r="D17" s="58">
        <v>257956467</v>
      </c>
      <c r="E17" s="59">
        <v>199456328</v>
      </c>
      <c r="F17" s="59">
        <v>10541258</v>
      </c>
      <c r="G17" s="59">
        <v>9191335</v>
      </c>
      <c r="H17" s="59">
        <v>0</v>
      </c>
      <c r="I17" s="59">
        <v>19732593</v>
      </c>
      <c r="J17" s="59">
        <v>13561052</v>
      </c>
      <c r="K17" s="59">
        <v>15155820</v>
      </c>
      <c r="L17" s="59">
        <v>25491071</v>
      </c>
      <c r="M17" s="59">
        <v>54207943</v>
      </c>
      <c r="N17" s="59">
        <v>16448515</v>
      </c>
      <c r="O17" s="59">
        <v>15092206</v>
      </c>
      <c r="P17" s="59">
        <v>10635723</v>
      </c>
      <c r="Q17" s="59">
        <v>42176444</v>
      </c>
      <c r="R17" s="59">
        <v>13143940</v>
      </c>
      <c r="S17" s="59">
        <v>6131614</v>
      </c>
      <c r="T17" s="59">
        <v>0</v>
      </c>
      <c r="U17" s="59">
        <v>19275554</v>
      </c>
      <c r="V17" s="59">
        <v>135392534</v>
      </c>
      <c r="W17" s="59">
        <v>199456328</v>
      </c>
      <c r="X17" s="59">
        <v>-64063794</v>
      </c>
      <c r="Y17" s="60">
        <v>-32.12</v>
      </c>
      <c r="Z17" s="61">
        <v>199456328</v>
      </c>
    </row>
    <row r="18" spans="1:26" ht="12.75">
      <c r="A18" s="68" t="s">
        <v>41</v>
      </c>
      <c r="B18" s="69">
        <f>SUM(B11:B17)</f>
        <v>905489924</v>
      </c>
      <c r="C18" s="69">
        <f>SUM(C11:C17)</f>
        <v>682080185</v>
      </c>
      <c r="D18" s="70">
        <f aca="true" t="shared" si="1" ref="D18:Z18">SUM(D11:D17)</f>
        <v>958974183</v>
      </c>
      <c r="E18" s="71">
        <f t="shared" si="1"/>
        <v>909331400</v>
      </c>
      <c r="F18" s="71">
        <f t="shared" si="1"/>
        <v>33042197</v>
      </c>
      <c r="G18" s="71">
        <f t="shared" si="1"/>
        <v>67555349</v>
      </c>
      <c r="H18" s="71">
        <f t="shared" si="1"/>
        <v>0</v>
      </c>
      <c r="I18" s="71">
        <f t="shared" si="1"/>
        <v>100597546</v>
      </c>
      <c r="J18" s="71">
        <f t="shared" si="1"/>
        <v>68081313</v>
      </c>
      <c r="K18" s="71">
        <f t="shared" si="1"/>
        <v>72418431</v>
      </c>
      <c r="L18" s="71">
        <f t="shared" si="1"/>
        <v>94346395</v>
      </c>
      <c r="M18" s="71">
        <f t="shared" si="1"/>
        <v>234846139</v>
      </c>
      <c r="N18" s="71">
        <f t="shared" si="1"/>
        <v>50970814</v>
      </c>
      <c r="O18" s="71">
        <f t="shared" si="1"/>
        <v>65075076</v>
      </c>
      <c r="P18" s="71">
        <f t="shared" si="1"/>
        <v>87384469</v>
      </c>
      <c r="Q18" s="71">
        <f t="shared" si="1"/>
        <v>203430359</v>
      </c>
      <c r="R18" s="71">
        <f t="shared" si="1"/>
        <v>63524014</v>
      </c>
      <c r="S18" s="71">
        <f t="shared" si="1"/>
        <v>29853387</v>
      </c>
      <c r="T18" s="71">
        <f t="shared" si="1"/>
        <v>0</v>
      </c>
      <c r="U18" s="71">
        <f t="shared" si="1"/>
        <v>93377401</v>
      </c>
      <c r="V18" s="71">
        <f t="shared" si="1"/>
        <v>632251445</v>
      </c>
      <c r="W18" s="71">
        <f t="shared" si="1"/>
        <v>909331400</v>
      </c>
      <c r="X18" s="71">
        <f t="shared" si="1"/>
        <v>-277079955</v>
      </c>
      <c r="Y18" s="66">
        <f>+IF(W18&lt;&gt;0,(X18/W18)*100,0)</f>
        <v>-30.470734321942473</v>
      </c>
      <c r="Z18" s="72">
        <f t="shared" si="1"/>
        <v>909331400</v>
      </c>
    </row>
    <row r="19" spans="1:26" ht="12.75">
      <c r="A19" s="68" t="s">
        <v>42</v>
      </c>
      <c r="B19" s="73">
        <f>+B10-B18</f>
        <v>-111185758</v>
      </c>
      <c r="C19" s="73">
        <f>+C10-C18</f>
        <v>83433656</v>
      </c>
      <c r="D19" s="74">
        <f aca="true" t="shared" si="2" ref="D19:Z19">+D10-D18</f>
        <v>1919545</v>
      </c>
      <c r="E19" s="75">
        <f t="shared" si="2"/>
        <v>5084415</v>
      </c>
      <c r="F19" s="75">
        <f t="shared" si="2"/>
        <v>181348564</v>
      </c>
      <c r="G19" s="75">
        <f t="shared" si="2"/>
        <v>-24601430</v>
      </c>
      <c r="H19" s="75">
        <f t="shared" si="2"/>
        <v>0</v>
      </c>
      <c r="I19" s="75">
        <f t="shared" si="2"/>
        <v>156747134</v>
      </c>
      <c r="J19" s="75">
        <f t="shared" si="2"/>
        <v>-29036782</v>
      </c>
      <c r="K19" s="75">
        <f t="shared" si="2"/>
        <v>-33993350</v>
      </c>
      <c r="L19" s="75">
        <f t="shared" si="2"/>
        <v>70883486</v>
      </c>
      <c r="M19" s="75">
        <f t="shared" si="2"/>
        <v>7853354</v>
      </c>
      <c r="N19" s="75">
        <f t="shared" si="2"/>
        <v>-12626213</v>
      </c>
      <c r="O19" s="75">
        <f t="shared" si="2"/>
        <v>-24061717</v>
      </c>
      <c r="P19" s="75">
        <f t="shared" si="2"/>
        <v>64656365</v>
      </c>
      <c r="Q19" s="75">
        <f t="shared" si="2"/>
        <v>27968435</v>
      </c>
      <c r="R19" s="75">
        <f t="shared" si="2"/>
        <v>-29315773</v>
      </c>
      <c r="S19" s="75">
        <f t="shared" si="2"/>
        <v>59354841</v>
      </c>
      <c r="T19" s="75">
        <f t="shared" si="2"/>
        <v>0</v>
      </c>
      <c r="U19" s="75">
        <f t="shared" si="2"/>
        <v>30039068</v>
      </c>
      <c r="V19" s="75">
        <f t="shared" si="2"/>
        <v>222607991</v>
      </c>
      <c r="W19" s="75">
        <f>IF(E10=E18,0,W10-W18)</f>
        <v>5084415</v>
      </c>
      <c r="X19" s="75">
        <f t="shared" si="2"/>
        <v>217523576</v>
      </c>
      <c r="Y19" s="76">
        <f>+IF(W19&lt;&gt;0,(X19/W19)*100,0)</f>
        <v>4278.241960972895</v>
      </c>
      <c r="Z19" s="77">
        <f t="shared" si="2"/>
        <v>5084415</v>
      </c>
    </row>
    <row r="20" spans="1:26" ht="20.25">
      <c r="A20" s="78" t="s">
        <v>43</v>
      </c>
      <c r="B20" s="79">
        <v>104645000</v>
      </c>
      <c r="C20" s="79">
        <v>64637658</v>
      </c>
      <c r="D20" s="80">
        <v>109577004</v>
      </c>
      <c r="E20" s="81">
        <v>58624810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36218668</v>
      </c>
      <c r="M20" s="81">
        <v>36218668</v>
      </c>
      <c r="N20" s="81">
        <v>0</v>
      </c>
      <c r="O20" s="81">
        <v>0</v>
      </c>
      <c r="P20" s="81">
        <v>19936791</v>
      </c>
      <c r="Q20" s="81">
        <v>19936791</v>
      </c>
      <c r="R20" s="81">
        <v>0</v>
      </c>
      <c r="S20" s="81">
        <v>0</v>
      </c>
      <c r="T20" s="81">
        <v>0</v>
      </c>
      <c r="U20" s="81">
        <v>0</v>
      </c>
      <c r="V20" s="81">
        <v>56155459</v>
      </c>
      <c r="W20" s="81">
        <v>58624810</v>
      </c>
      <c r="X20" s="81">
        <v>-2469351</v>
      </c>
      <c r="Y20" s="82">
        <v>-4.21</v>
      </c>
      <c r="Z20" s="83">
        <v>58624810</v>
      </c>
    </row>
    <row r="21" spans="1:26" ht="41.25">
      <c r="A21" s="84" t="s">
        <v>111</v>
      </c>
      <c r="B21" s="85">
        <v>1188087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-5352671</v>
      </c>
      <c r="C22" s="91">
        <f>SUM(C19:C21)</f>
        <v>148071314</v>
      </c>
      <c r="D22" s="92">
        <f aca="true" t="shared" si="3" ref="D22:Z22">SUM(D19:D21)</f>
        <v>111496549</v>
      </c>
      <c r="E22" s="93">
        <f t="shared" si="3"/>
        <v>63709225</v>
      </c>
      <c r="F22" s="93">
        <f t="shared" si="3"/>
        <v>181348564</v>
      </c>
      <c r="G22" s="93">
        <f t="shared" si="3"/>
        <v>-24601430</v>
      </c>
      <c r="H22" s="93">
        <f t="shared" si="3"/>
        <v>0</v>
      </c>
      <c r="I22" s="93">
        <f t="shared" si="3"/>
        <v>156747134</v>
      </c>
      <c r="J22" s="93">
        <f t="shared" si="3"/>
        <v>-29036782</v>
      </c>
      <c r="K22" s="93">
        <f t="shared" si="3"/>
        <v>-33993350</v>
      </c>
      <c r="L22" s="93">
        <f t="shared" si="3"/>
        <v>107102154</v>
      </c>
      <c r="M22" s="93">
        <f t="shared" si="3"/>
        <v>44072022</v>
      </c>
      <c r="N22" s="93">
        <f t="shared" si="3"/>
        <v>-12626213</v>
      </c>
      <c r="O22" s="93">
        <f t="shared" si="3"/>
        <v>-24061717</v>
      </c>
      <c r="P22" s="93">
        <f t="shared" si="3"/>
        <v>84593156</v>
      </c>
      <c r="Q22" s="93">
        <f t="shared" si="3"/>
        <v>47905226</v>
      </c>
      <c r="R22" s="93">
        <f t="shared" si="3"/>
        <v>-29315773</v>
      </c>
      <c r="S22" s="93">
        <f t="shared" si="3"/>
        <v>59354841</v>
      </c>
      <c r="T22" s="93">
        <f t="shared" si="3"/>
        <v>0</v>
      </c>
      <c r="U22" s="93">
        <f t="shared" si="3"/>
        <v>30039068</v>
      </c>
      <c r="V22" s="93">
        <f t="shared" si="3"/>
        <v>278763450</v>
      </c>
      <c r="W22" s="93">
        <f t="shared" si="3"/>
        <v>63709225</v>
      </c>
      <c r="X22" s="93">
        <f t="shared" si="3"/>
        <v>215054225</v>
      </c>
      <c r="Y22" s="94">
        <f>+IF(W22&lt;&gt;0,(X22/W22)*100,0)</f>
        <v>337.5558641625291</v>
      </c>
      <c r="Z22" s="95">
        <f t="shared" si="3"/>
        <v>63709225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-5352671</v>
      </c>
      <c r="C24" s="73">
        <f>SUM(C22:C23)</f>
        <v>148071314</v>
      </c>
      <c r="D24" s="74">
        <f aca="true" t="shared" si="4" ref="D24:Z24">SUM(D22:D23)</f>
        <v>111496549</v>
      </c>
      <c r="E24" s="75">
        <f t="shared" si="4"/>
        <v>63709225</v>
      </c>
      <c r="F24" s="75">
        <f t="shared" si="4"/>
        <v>181348564</v>
      </c>
      <c r="G24" s="75">
        <f t="shared" si="4"/>
        <v>-24601430</v>
      </c>
      <c r="H24" s="75">
        <f t="shared" si="4"/>
        <v>0</v>
      </c>
      <c r="I24" s="75">
        <f t="shared" si="4"/>
        <v>156747134</v>
      </c>
      <c r="J24" s="75">
        <f t="shared" si="4"/>
        <v>-29036782</v>
      </c>
      <c r="K24" s="75">
        <f t="shared" si="4"/>
        <v>-33993350</v>
      </c>
      <c r="L24" s="75">
        <f t="shared" si="4"/>
        <v>107102154</v>
      </c>
      <c r="M24" s="75">
        <f t="shared" si="4"/>
        <v>44072022</v>
      </c>
      <c r="N24" s="75">
        <f t="shared" si="4"/>
        <v>-12626213</v>
      </c>
      <c r="O24" s="75">
        <f t="shared" si="4"/>
        <v>-24061717</v>
      </c>
      <c r="P24" s="75">
        <f t="shared" si="4"/>
        <v>84593156</v>
      </c>
      <c r="Q24" s="75">
        <f t="shared" si="4"/>
        <v>47905226</v>
      </c>
      <c r="R24" s="75">
        <f t="shared" si="4"/>
        <v>-29315773</v>
      </c>
      <c r="S24" s="75">
        <f t="shared" si="4"/>
        <v>59354841</v>
      </c>
      <c r="T24" s="75">
        <f t="shared" si="4"/>
        <v>0</v>
      </c>
      <c r="U24" s="75">
        <f t="shared" si="4"/>
        <v>30039068</v>
      </c>
      <c r="V24" s="75">
        <f t="shared" si="4"/>
        <v>278763450</v>
      </c>
      <c r="W24" s="75">
        <f t="shared" si="4"/>
        <v>63709225</v>
      </c>
      <c r="X24" s="75">
        <f t="shared" si="4"/>
        <v>215054225</v>
      </c>
      <c r="Y24" s="76">
        <f>+IF(W24&lt;&gt;0,(X24/W24)*100,0)</f>
        <v>337.5558641625291</v>
      </c>
      <c r="Z24" s="77">
        <f t="shared" si="4"/>
        <v>63709225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129670915</v>
      </c>
      <c r="C27" s="21">
        <v>26575818</v>
      </c>
      <c r="D27" s="103">
        <v>203377980</v>
      </c>
      <c r="E27" s="104">
        <v>179014990</v>
      </c>
      <c r="F27" s="104">
        <v>3319175</v>
      </c>
      <c r="G27" s="104">
        <v>4143573</v>
      </c>
      <c r="H27" s="104">
        <v>0</v>
      </c>
      <c r="I27" s="104">
        <v>7462748</v>
      </c>
      <c r="J27" s="104">
        <v>5575686</v>
      </c>
      <c r="K27" s="104">
        <v>6663012</v>
      </c>
      <c r="L27" s="104">
        <v>12802412</v>
      </c>
      <c r="M27" s="104">
        <v>25041110</v>
      </c>
      <c r="N27" s="104">
        <v>6527373</v>
      </c>
      <c r="O27" s="104">
        <v>7284545</v>
      </c>
      <c r="P27" s="104">
        <v>-30465557</v>
      </c>
      <c r="Q27" s="104">
        <v>-16653639</v>
      </c>
      <c r="R27" s="104">
        <v>3558039</v>
      </c>
      <c r="S27" s="104">
        <v>0</v>
      </c>
      <c r="T27" s="104">
        <v>0</v>
      </c>
      <c r="U27" s="104">
        <v>3558039</v>
      </c>
      <c r="V27" s="104">
        <v>19408258</v>
      </c>
      <c r="W27" s="104">
        <v>179014990</v>
      </c>
      <c r="X27" s="104">
        <v>-159606732</v>
      </c>
      <c r="Y27" s="105">
        <v>-89.16</v>
      </c>
      <c r="Z27" s="106">
        <v>179014990</v>
      </c>
    </row>
    <row r="28" spans="1:26" ht="12.75">
      <c r="A28" s="107" t="s">
        <v>47</v>
      </c>
      <c r="B28" s="18">
        <v>0</v>
      </c>
      <c r="C28" s="18">
        <v>2338405</v>
      </c>
      <c r="D28" s="58">
        <v>95118240</v>
      </c>
      <c r="E28" s="59">
        <v>20000000</v>
      </c>
      <c r="F28" s="59">
        <v>2855375</v>
      </c>
      <c r="G28" s="59">
        <v>2195730</v>
      </c>
      <c r="H28" s="59">
        <v>0</v>
      </c>
      <c r="I28" s="59">
        <v>5051105</v>
      </c>
      <c r="J28" s="59">
        <v>2320840</v>
      </c>
      <c r="K28" s="59">
        <v>4071068</v>
      </c>
      <c r="L28" s="59">
        <v>4578995</v>
      </c>
      <c r="M28" s="59">
        <v>10970903</v>
      </c>
      <c r="N28" s="59">
        <v>100862</v>
      </c>
      <c r="O28" s="59">
        <v>1088687</v>
      </c>
      <c r="P28" s="59">
        <v>-18257426</v>
      </c>
      <c r="Q28" s="59">
        <v>-17067877</v>
      </c>
      <c r="R28" s="59">
        <v>2614509</v>
      </c>
      <c r="S28" s="59">
        <v>0</v>
      </c>
      <c r="T28" s="59">
        <v>0</v>
      </c>
      <c r="U28" s="59">
        <v>2614509</v>
      </c>
      <c r="V28" s="59">
        <v>1568640</v>
      </c>
      <c r="W28" s="59">
        <v>20000000</v>
      </c>
      <c r="X28" s="59">
        <v>-18431360</v>
      </c>
      <c r="Y28" s="60">
        <v>-92.16</v>
      </c>
      <c r="Z28" s="61">
        <v>20000000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0</v>
      </c>
      <c r="C32" s="21">
        <f>SUM(C28:C31)</f>
        <v>2338405</v>
      </c>
      <c r="D32" s="103">
        <f aca="true" t="shared" si="5" ref="D32:Z32">SUM(D28:D31)</f>
        <v>95118240</v>
      </c>
      <c r="E32" s="104">
        <f t="shared" si="5"/>
        <v>20000000</v>
      </c>
      <c r="F32" s="104">
        <f t="shared" si="5"/>
        <v>2855375</v>
      </c>
      <c r="G32" s="104">
        <f t="shared" si="5"/>
        <v>2195730</v>
      </c>
      <c r="H32" s="104">
        <f t="shared" si="5"/>
        <v>0</v>
      </c>
      <c r="I32" s="104">
        <f t="shared" si="5"/>
        <v>5051105</v>
      </c>
      <c r="J32" s="104">
        <f t="shared" si="5"/>
        <v>2320840</v>
      </c>
      <c r="K32" s="104">
        <f t="shared" si="5"/>
        <v>4071068</v>
      </c>
      <c r="L32" s="104">
        <f t="shared" si="5"/>
        <v>4578995</v>
      </c>
      <c r="M32" s="104">
        <f t="shared" si="5"/>
        <v>10970903</v>
      </c>
      <c r="N32" s="104">
        <f t="shared" si="5"/>
        <v>100862</v>
      </c>
      <c r="O32" s="104">
        <f t="shared" si="5"/>
        <v>1088687</v>
      </c>
      <c r="P32" s="104">
        <f t="shared" si="5"/>
        <v>-18257426</v>
      </c>
      <c r="Q32" s="104">
        <f t="shared" si="5"/>
        <v>-17067877</v>
      </c>
      <c r="R32" s="104">
        <f t="shared" si="5"/>
        <v>2614509</v>
      </c>
      <c r="S32" s="104">
        <f t="shared" si="5"/>
        <v>0</v>
      </c>
      <c r="T32" s="104">
        <f t="shared" si="5"/>
        <v>0</v>
      </c>
      <c r="U32" s="104">
        <f t="shared" si="5"/>
        <v>2614509</v>
      </c>
      <c r="V32" s="104">
        <f t="shared" si="5"/>
        <v>1568640</v>
      </c>
      <c r="W32" s="104">
        <f t="shared" si="5"/>
        <v>20000000</v>
      </c>
      <c r="X32" s="104">
        <f t="shared" si="5"/>
        <v>-18431360</v>
      </c>
      <c r="Y32" s="105">
        <f>+IF(W32&lt;&gt;0,(X32/W32)*100,0)</f>
        <v>-92.1568</v>
      </c>
      <c r="Z32" s="106">
        <f t="shared" si="5"/>
        <v>20000000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42678682</v>
      </c>
      <c r="C35" s="18">
        <v>316026738</v>
      </c>
      <c r="D35" s="58">
        <v>439984647</v>
      </c>
      <c r="E35" s="59">
        <v>373412492</v>
      </c>
      <c r="F35" s="59">
        <v>138053437</v>
      </c>
      <c r="G35" s="59">
        <v>-32489999</v>
      </c>
      <c r="H35" s="59">
        <v>0</v>
      </c>
      <c r="I35" s="59">
        <v>105563438</v>
      </c>
      <c r="J35" s="59">
        <v>-24076947</v>
      </c>
      <c r="K35" s="59">
        <v>-5480653</v>
      </c>
      <c r="L35" s="59">
        <v>107274215</v>
      </c>
      <c r="M35" s="59">
        <v>77716615</v>
      </c>
      <c r="N35" s="59">
        <v>59692334</v>
      </c>
      <c r="O35" s="59">
        <v>-19941258</v>
      </c>
      <c r="P35" s="59">
        <v>93034489</v>
      </c>
      <c r="Q35" s="59">
        <v>132785565</v>
      </c>
      <c r="R35" s="59">
        <v>-14481466</v>
      </c>
      <c r="S35" s="59">
        <v>113455931</v>
      </c>
      <c r="T35" s="59">
        <v>0</v>
      </c>
      <c r="U35" s="59">
        <v>98974465</v>
      </c>
      <c r="V35" s="59">
        <v>415040083</v>
      </c>
      <c r="W35" s="59">
        <v>373412492</v>
      </c>
      <c r="X35" s="59">
        <v>41627591</v>
      </c>
      <c r="Y35" s="60">
        <v>11.15</v>
      </c>
      <c r="Z35" s="61">
        <v>373412492</v>
      </c>
    </row>
    <row r="36" spans="1:26" ht="12.75">
      <c r="A36" s="57" t="s">
        <v>53</v>
      </c>
      <c r="B36" s="18">
        <v>1641487613</v>
      </c>
      <c r="C36" s="18">
        <v>1630242119</v>
      </c>
      <c r="D36" s="58">
        <v>2418731990</v>
      </c>
      <c r="E36" s="59">
        <v>1589941635</v>
      </c>
      <c r="F36" s="59">
        <v>1634696970</v>
      </c>
      <c r="G36" s="59">
        <v>4143573</v>
      </c>
      <c r="H36" s="59">
        <v>0</v>
      </c>
      <c r="I36" s="59">
        <v>1638840543</v>
      </c>
      <c r="J36" s="59">
        <v>158139</v>
      </c>
      <c r="K36" s="59">
        <v>-3244953</v>
      </c>
      <c r="L36" s="59">
        <v>2314213</v>
      </c>
      <c r="M36" s="59">
        <v>-772601</v>
      </c>
      <c r="N36" s="59">
        <v>-2688140</v>
      </c>
      <c r="O36" s="59">
        <v>1168163</v>
      </c>
      <c r="P36" s="59">
        <v>-2362542</v>
      </c>
      <c r="Q36" s="59">
        <v>-3882519</v>
      </c>
      <c r="R36" s="59">
        <v>-6464421</v>
      </c>
      <c r="S36" s="59">
        <v>0</v>
      </c>
      <c r="T36" s="59">
        <v>0</v>
      </c>
      <c r="U36" s="59">
        <v>-6464421</v>
      </c>
      <c r="V36" s="59">
        <v>1627721002</v>
      </c>
      <c r="W36" s="59">
        <v>1589941635</v>
      </c>
      <c r="X36" s="59">
        <v>37779367</v>
      </c>
      <c r="Y36" s="60">
        <v>2.38</v>
      </c>
      <c r="Z36" s="61">
        <v>1589941635</v>
      </c>
    </row>
    <row r="37" spans="1:26" ht="12.75">
      <c r="A37" s="57" t="s">
        <v>54</v>
      </c>
      <c r="B37" s="18">
        <v>5757406</v>
      </c>
      <c r="C37" s="18">
        <v>12960358</v>
      </c>
      <c r="D37" s="58">
        <v>20000000</v>
      </c>
      <c r="E37" s="59">
        <v>101373029</v>
      </c>
      <c r="F37" s="59">
        <v>-71862161</v>
      </c>
      <c r="G37" s="59">
        <v>-3744975</v>
      </c>
      <c r="H37" s="59">
        <v>0</v>
      </c>
      <c r="I37" s="59">
        <v>-75607136</v>
      </c>
      <c r="J37" s="59">
        <v>5117981</v>
      </c>
      <c r="K37" s="59">
        <v>25275427</v>
      </c>
      <c r="L37" s="59">
        <v>-9419829</v>
      </c>
      <c r="M37" s="59">
        <v>20973579</v>
      </c>
      <c r="N37" s="59">
        <v>-21616683</v>
      </c>
      <c r="O37" s="59">
        <v>5954559</v>
      </c>
      <c r="P37" s="59">
        <v>2360166</v>
      </c>
      <c r="Q37" s="59">
        <v>-13301958</v>
      </c>
      <c r="R37" s="59">
        <v>8899565</v>
      </c>
      <c r="S37" s="59">
        <v>54338107</v>
      </c>
      <c r="T37" s="59">
        <v>0</v>
      </c>
      <c r="U37" s="59">
        <v>63237672</v>
      </c>
      <c r="V37" s="59">
        <v>-4697843</v>
      </c>
      <c r="W37" s="59">
        <v>101373029</v>
      </c>
      <c r="X37" s="59">
        <v>-106070872</v>
      </c>
      <c r="Y37" s="60">
        <v>-104.63</v>
      </c>
      <c r="Z37" s="61">
        <v>101373029</v>
      </c>
    </row>
    <row r="38" spans="1:26" ht="12.75">
      <c r="A38" s="57" t="s">
        <v>55</v>
      </c>
      <c r="B38" s="18">
        <v>130808863</v>
      </c>
      <c r="C38" s="18">
        <v>125585555</v>
      </c>
      <c r="D38" s="58">
        <v>64000</v>
      </c>
      <c r="E38" s="59">
        <v>106273000</v>
      </c>
      <c r="F38" s="59">
        <v>142827384</v>
      </c>
      <c r="G38" s="59">
        <v>0</v>
      </c>
      <c r="H38" s="59">
        <v>0</v>
      </c>
      <c r="I38" s="59">
        <v>142827384</v>
      </c>
      <c r="J38" s="59">
        <v>0</v>
      </c>
      <c r="K38" s="59">
        <v>-7677</v>
      </c>
      <c r="L38" s="59">
        <v>-5169052</v>
      </c>
      <c r="M38" s="59">
        <v>-5176729</v>
      </c>
      <c r="N38" s="59">
        <v>0</v>
      </c>
      <c r="O38" s="59">
        <v>0</v>
      </c>
      <c r="P38" s="59">
        <v>-46580</v>
      </c>
      <c r="Q38" s="59">
        <v>-46580</v>
      </c>
      <c r="R38" s="59">
        <v>0</v>
      </c>
      <c r="S38" s="59">
        <v>0</v>
      </c>
      <c r="T38" s="59">
        <v>0</v>
      </c>
      <c r="U38" s="59">
        <v>0</v>
      </c>
      <c r="V38" s="59">
        <v>137604075</v>
      </c>
      <c r="W38" s="59">
        <v>106273000</v>
      </c>
      <c r="X38" s="59">
        <v>31331075</v>
      </c>
      <c r="Y38" s="60">
        <v>29.48</v>
      </c>
      <c r="Z38" s="61">
        <v>106273000</v>
      </c>
    </row>
    <row r="39" spans="1:26" ht="12.75">
      <c r="A39" s="57" t="s">
        <v>56</v>
      </c>
      <c r="B39" s="18">
        <v>1552965720</v>
      </c>
      <c r="C39" s="18">
        <v>1659651659</v>
      </c>
      <c r="D39" s="58">
        <v>2727156088</v>
      </c>
      <c r="E39" s="59">
        <v>1735182115</v>
      </c>
      <c r="F39" s="59">
        <v>1520436645</v>
      </c>
      <c r="G39" s="59">
        <v>0</v>
      </c>
      <c r="H39" s="59">
        <v>0</v>
      </c>
      <c r="I39" s="59">
        <v>1520436645</v>
      </c>
      <c r="J39" s="59">
        <v>0</v>
      </c>
      <c r="K39" s="59">
        <v>0</v>
      </c>
      <c r="L39" s="59">
        <v>17075168</v>
      </c>
      <c r="M39" s="59">
        <v>17075168</v>
      </c>
      <c r="N39" s="59">
        <v>91247091</v>
      </c>
      <c r="O39" s="59">
        <v>-665946</v>
      </c>
      <c r="P39" s="59">
        <v>3765214</v>
      </c>
      <c r="Q39" s="59">
        <v>94346359</v>
      </c>
      <c r="R39" s="59">
        <v>-529676</v>
      </c>
      <c r="S39" s="59">
        <v>-237021</v>
      </c>
      <c r="T39" s="59">
        <v>0</v>
      </c>
      <c r="U39" s="59">
        <v>-766697</v>
      </c>
      <c r="V39" s="59">
        <v>1631091475</v>
      </c>
      <c r="W39" s="59">
        <v>1735182115</v>
      </c>
      <c r="X39" s="59">
        <v>-104090640</v>
      </c>
      <c r="Y39" s="60">
        <v>-6</v>
      </c>
      <c r="Z39" s="61">
        <v>1735182115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116234932</v>
      </c>
      <c r="C42" s="18">
        <v>386576378</v>
      </c>
      <c r="D42" s="58">
        <v>250706689</v>
      </c>
      <c r="E42" s="59">
        <v>228745879</v>
      </c>
      <c r="F42" s="59">
        <v>156545076</v>
      </c>
      <c r="G42" s="59">
        <v>-22036289</v>
      </c>
      <c r="H42" s="59">
        <v>0</v>
      </c>
      <c r="I42" s="59">
        <v>134508787</v>
      </c>
      <c r="J42" s="59">
        <v>-13421956</v>
      </c>
      <c r="K42" s="59">
        <v>-10662878</v>
      </c>
      <c r="L42" s="59">
        <v>220395861</v>
      </c>
      <c r="M42" s="59">
        <v>196311027</v>
      </c>
      <c r="N42" s="59">
        <v>7196774</v>
      </c>
      <c r="O42" s="59">
        <v>-3507544</v>
      </c>
      <c r="P42" s="59">
        <v>104619546</v>
      </c>
      <c r="Q42" s="59">
        <v>108308776</v>
      </c>
      <c r="R42" s="59">
        <v>-19351925</v>
      </c>
      <c r="S42" s="59">
        <v>13331338</v>
      </c>
      <c r="T42" s="59">
        <v>0</v>
      </c>
      <c r="U42" s="59">
        <v>-6020587</v>
      </c>
      <c r="V42" s="59">
        <v>433108003</v>
      </c>
      <c r="W42" s="59">
        <v>228745879</v>
      </c>
      <c r="X42" s="59">
        <v>204362124</v>
      </c>
      <c r="Y42" s="60">
        <v>89.34</v>
      </c>
      <c r="Z42" s="61">
        <v>228745879</v>
      </c>
    </row>
    <row r="43" spans="1:26" ht="12.75">
      <c r="A43" s="57" t="s">
        <v>59</v>
      </c>
      <c r="B43" s="18">
        <v>-124241221</v>
      </c>
      <c r="C43" s="18">
        <v>-134339114</v>
      </c>
      <c r="D43" s="58">
        <v>-161883112</v>
      </c>
      <c r="E43" s="59">
        <v>-137520122</v>
      </c>
      <c r="F43" s="59">
        <v>-49603029</v>
      </c>
      <c r="G43" s="59">
        <v>33064103</v>
      </c>
      <c r="H43" s="59">
        <v>0</v>
      </c>
      <c r="I43" s="59">
        <v>-16538926</v>
      </c>
      <c r="J43" s="59">
        <v>-8898059</v>
      </c>
      <c r="K43" s="59">
        <v>-8268699</v>
      </c>
      <c r="L43" s="59">
        <v>-13858825</v>
      </c>
      <c r="M43" s="59">
        <v>-31025583</v>
      </c>
      <c r="N43" s="59">
        <v>-5619597</v>
      </c>
      <c r="O43" s="59">
        <v>-5858496</v>
      </c>
      <c r="P43" s="59">
        <v>-15583179</v>
      </c>
      <c r="Q43" s="59">
        <v>-27061272</v>
      </c>
      <c r="R43" s="59">
        <v>-4091745</v>
      </c>
      <c r="S43" s="59">
        <v>0</v>
      </c>
      <c r="T43" s="59">
        <v>0</v>
      </c>
      <c r="U43" s="59">
        <v>-4091745</v>
      </c>
      <c r="V43" s="59">
        <v>-78717526</v>
      </c>
      <c r="W43" s="59">
        <v>-137520122</v>
      </c>
      <c r="X43" s="59">
        <v>58802596</v>
      </c>
      <c r="Y43" s="60">
        <v>-42.76</v>
      </c>
      <c r="Z43" s="61">
        <v>-137520122</v>
      </c>
    </row>
    <row r="44" spans="1:26" ht="12.75">
      <c r="A44" s="57" t="s">
        <v>60</v>
      </c>
      <c r="B44" s="18">
        <v>598220</v>
      </c>
      <c r="C44" s="18">
        <v>505016</v>
      </c>
      <c r="D44" s="58">
        <v>-16529177</v>
      </c>
      <c r="E44" s="59">
        <v>15803896</v>
      </c>
      <c r="F44" s="59">
        <v>16551931</v>
      </c>
      <c r="G44" s="59">
        <v>-16517725</v>
      </c>
      <c r="H44" s="59">
        <v>-34206</v>
      </c>
      <c r="I44" s="59">
        <v>0</v>
      </c>
      <c r="J44" s="59">
        <v>38176</v>
      </c>
      <c r="K44" s="59">
        <v>-84567</v>
      </c>
      <c r="L44" s="59">
        <v>-277094</v>
      </c>
      <c r="M44" s="59">
        <v>-323485</v>
      </c>
      <c r="N44" s="59">
        <v>231396</v>
      </c>
      <c r="O44" s="59">
        <v>641067</v>
      </c>
      <c r="P44" s="59">
        <v>-599032</v>
      </c>
      <c r="Q44" s="59">
        <v>273431</v>
      </c>
      <c r="R44" s="59">
        <v>45436</v>
      </c>
      <c r="S44" s="59">
        <v>235298</v>
      </c>
      <c r="T44" s="59">
        <v>-230680</v>
      </c>
      <c r="U44" s="59">
        <v>50054</v>
      </c>
      <c r="V44" s="59">
        <v>0</v>
      </c>
      <c r="W44" s="59">
        <v>-725281</v>
      </c>
      <c r="X44" s="59">
        <v>725281</v>
      </c>
      <c r="Y44" s="60">
        <v>-100</v>
      </c>
      <c r="Z44" s="61">
        <v>15803896</v>
      </c>
    </row>
    <row r="45" spans="1:26" ht="12.75">
      <c r="A45" s="68" t="s">
        <v>61</v>
      </c>
      <c r="B45" s="21">
        <v>36089647</v>
      </c>
      <c r="C45" s="21">
        <v>365816997</v>
      </c>
      <c r="D45" s="103">
        <v>295716797</v>
      </c>
      <c r="E45" s="104">
        <v>143077189</v>
      </c>
      <c r="F45" s="104">
        <v>236568695</v>
      </c>
      <c r="G45" s="104">
        <f>+F45+G42+G43+G44+G83</f>
        <v>231078784</v>
      </c>
      <c r="H45" s="104">
        <f>+G45+H42+H43+H44+H83</f>
        <v>231044578</v>
      </c>
      <c r="I45" s="104">
        <f>+H45</f>
        <v>231044578</v>
      </c>
      <c r="J45" s="104">
        <f>+H45+J42+J43+J44+J83</f>
        <v>208762739</v>
      </c>
      <c r="K45" s="104">
        <f>+J45+K42+K43+K44+K83</f>
        <v>189746595</v>
      </c>
      <c r="L45" s="104">
        <f>+K45+L42+L43+L44+L83</f>
        <v>396006537</v>
      </c>
      <c r="M45" s="104">
        <f>+L45</f>
        <v>396006537</v>
      </c>
      <c r="N45" s="104">
        <f>+L45+N42+N43+N44+N83</f>
        <v>397815110</v>
      </c>
      <c r="O45" s="104">
        <f>+N45+O42+O43+O44+O83</f>
        <v>389090137</v>
      </c>
      <c r="P45" s="104">
        <f>+O45+P42+P43+P44+P83</f>
        <v>477527472</v>
      </c>
      <c r="Q45" s="104">
        <f>+P45</f>
        <v>477527472</v>
      </c>
      <c r="R45" s="104">
        <f>+P45+R42+R43+R44+R83</f>
        <v>454129238</v>
      </c>
      <c r="S45" s="104">
        <f>+R45+S42+S43+S44+S83</f>
        <v>467695874</v>
      </c>
      <c r="T45" s="104">
        <f>+S45+T42+T43+T44+T83</f>
        <v>467465194</v>
      </c>
      <c r="U45" s="104">
        <f>+T45</f>
        <v>467465194</v>
      </c>
      <c r="V45" s="104">
        <f>+U45</f>
        <v>467465194</v>
      </c>
      <c r="W45" s="104">
        <f>+W83+W42+W43+W44</f>
        <v>126548012</v>
      </c>
      <c r="X45" s="104">
        <f>+V45-W45</f>
        <v>340917182</v>
      </c>
      <c r="Y45" s="105">
        <f>+IF(W45&lt;&gt;0,+(X45/W45)*100,0)</f>
        <v>269.3975010844106</v>
      </c>
      <c r="Z45" s="106">
        <v>143077189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145.43915398682785</v>
      </c>
      <c r="C59" s="9">
        <f t="shared" si="7"/>
        <v>297.87041030904726</v>
      </c>
      <c r="D59" s="2">
        <f t="shared" si="7"/>
        <v>115.8871207880834</v>
      </c>
      <c r="E59" s="10">
        <f t="shared" si="7"/>
        <v>121.52944826030377</v>
      </c>
      <c r="F59" s="10">
        <f t="shared" si="7"/>
        <v>70.95881655217828</v>
      </c>
      <c r="G59" s="10">
        <f t="shared" si="7"/>
        <v>130.12964250730911</v>
      </c>
      <c r="H59" s="10">
        <f t="shared" si="7"/>
        <v>0</v>
      </c>
      <c r="I59" s="10">
        <f t="shared" si="7"/>
        <v>100.92290714653063</v>
      </c>
      <c r="J59" s="10">
        <f t="shared" si="7"/>
        <v>172.46030152152045</v>
      </c>
      <c r="K59" s="10">
        <f t="shared" si="7"/>
        <v>134.3369580486329</v>
      </c>
      <c r="L59" s="10">
        <f t="shared" si="7"/>
        <v>1974.7392048980741</v>
      </c>
      <c r="M59" s="10">
        <f t="shared" si="7"/>
        <v>729.4414867340296</v>
      </c>
      <c r="N59" s="10">
        <f t="shared" si="7"/>
        <v>135.0366106388703</v>
      </c>
      <c r="O59" s="10">
        <f t="shared" si="7"/>
        <v>157.31274389369537</v>
      </c>
      <c r="P59" s="10">
        <f t="shared" si="7"/>
        <v>101.36821590959144</v>
      </c>
      <c r="Q59" s="10">
        <f t="shared" si="7"/>
        <v>130.74245104653716</v>
      </c>
      <c r="R59" s="10">
        <f t="shared" si="7"/>
        <v>117.88631833258859</v>
      </c>
      <c r="S59" s="10">
        <f t="shared" si="7"/>
        <v>124.6664176683568</v>
      </c>
      <c r="T59" s="10">
        <f t="shared" si="7"/>
        <v>0</v>
      </c>
      <c r="U59" s="10">
        <f t="shared" si="7"/>
        <v>121.27636800047267</v>
      </c>
      <c r="V59" s="10">
        <f t="shared" si="7"/>
        <v>298.95637936903734</v>
      </c>
      <c r="W59" s="10">
        <f t="shared" si="7"/>
        <v>121.52944826030377</v>
      </c>
      <c r="X59" s="10">
        <f t="shared" si="7"/>
        <v>0</v>
      </c>
      <c r="Y59" s="10">
        <f t="shared" si="7"/>
        <v>0</v>
      </c>
      <c r="Z59" s="11">
        <f t="shared" si="7"/>
        <v>121.52944826030377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181.14515447407175</v>
      </c>
      <c r="C61" s="12">
        <f t="shared" si="7"/>
        <v>90.46236958994672</v>
      </c>
      <c r="D61" s="3">
        <f t="shared" si="7"/>
        <v>124.60815607847925</v>
      </c>
      <c r="E61" s="13">
        <f t="shared" si="7"/>
        <v>101.40371763800059</v>
      </c>
      <c r="F61" s="13">
        <f t="shared" si="7"/>
        <v>181.53707044834817</v>
      </c>
      <c r="G61" s="13">
        <f t="shared" si="7"/>
        <v>104.2630989246636</v>
      </c>
      <c r="H61" s="13">
        <f t="shared" si="7"/>
        <v>0</v>
      </c>
      <c r="I61" s="13">
        <f t="shared" si="7"/>
        <v>128.93894927059475</v>
      </c>
      <c r="J61" s="13">
        <f t="shared" si="7"/>
        <v>112.10793094450928</v>
      </c>
      <c r="K61" s="13">
        <f t="shared" si="7"/>
        <v>110.9258753591088</v>
      </c>
      <c r="L61" s="13">
        <f t="shared" si="7"/>
        <v>86.65600045150413</v>
      </c>
      <c r="M61" s="13">
        <f t="shared" si="7"/>
        <v>102.9117272048605</v>
      </c>
      <c r="N61" s="13">
        <f t="shared" si="7"/>
        <v>110.25142468564111</v>
      </c>
      <c r="O61" s="13">
        <f t="shared" si="7"/>
        <v>105.32834599316028</v>
      </c>
      <c r="P61" s="13">
        <f t="shared" si="7"/>
        <v>49.78364786706409</v>
      </c>
      <c r="Q61" s="13">
        <f t="shared" si="7"/>
        <v>79.16715914024675</v>
      </c>
      <c r="R61" s="13">
        <f t="shared" si="7"/>
        <v>69.52973437608259</v>
      </c>
      <c r="S61" s="13">
        <f t="shared" si="7"/>
        <v>35.21176057783393</v>
      </c>
      <c r="T61" s="13">
        <f t="shared" si="7"/>
        <v>0</v>
      </c>
      <c r="U61" s="13">
        <f t="shared" si="7"/>
        <v>43.21546623386604</v>
      </c>
      <c r="V61" s="13">
        <f t="shared" si="7"/>
        <v>79.84704941716201</v>
      </c>
      <c r="W61" s="13">
        <f t="shared" si="7"/>
        <v>101.40371763800059</v>
      </c>
      <c r="X61" s="13">
        <f t="shared" si="7"/>
        <v>0</v>
      </c>
      <c r="Y61" s="13">
        <f t="shared" si="7"/>
        <v>0</v>
      </c>
      <c r="Z61" s="14">
        <f t="shared" si="7"/>
        <v>101.40371763800059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316.3781163434903</v>
      </c>
      <c r="C63" s="12">
        <f t="shared" si="7"/>
        <v>114.9993887779634</v>
      </c>
      <c r="D63" s="3">
        <f t="shared" si="7"/>
        <v>0</v>
      </c>
      <c r="E63" s="13">
        <f t="shared" si="7"/>
        <v>0</v>
      </c>
      <c r="F63" s="13">
        <f t="shared" si="7"/>
        <v>114.82649842271293</v>
      </c>
      <c r="G63" s="13">
        <f t="shared" si="7"/>
        <v>114.82649842271293</v>
      </c>
      <c r="H63" s="13">
        <f t="shared" si="7"/>
        <v>0</v>
      </c>
      <c r="I63" s="13">
        <f t="shared" si="7"/>
        <v>114.82649842271293</v>
      </c>
      <c r="J63" s="13">
        <f t="shared" si="7"/>
        <v>0</v>
      </c>
      <c r="K63" s="13">
        <f t="shared" si="7"/>
        <v>115.02476609796368</v>
      </c>
      <c r="L63" s="13">
        <f t="shared" si="7"/>
        <v>115.03875968992247</v>
      </c>
      <c r="M63" s="13">
        <f t="shared" si="7"/>
        <v>115.03057611844223</v>
      </c>
      <c r="N63" s="13">
        <f t="shared" si="7"/>
        <v>114.99304589707928</v>
      </c>
      <c r="O63" s="13">
        <f t="shared" si="7"/>
        <v>115.00124285359186</v>
      </c>
      <c r="P63" s="13">
        <f t="shared" si="7"/>
        <v>114.99458288190682</v>
      </c>
      <c r="Q63" s="13">
        <f t="shared" si="7"/>
        <v>114.99672560576293</v>
      </c>
      <c r="R63" s="13">
        <f t="shared" si="7"/>
        <v>0</v>
      </c>
      <c r="S63" s="13">
        <f t="shared" si="7"/>
        <v>115.0227617602428</v>
      </c>
      <c r="T63" s="13">
        <f t="shared" si="7"/>
        <v>0</v>
      </c>
      <c r="U63" s="13">
        <f t="shared" si="7"/>
        <v>115.0227617602428</v>
      </c>
      <c r="V63" s="13">
        <f t="shared" si="7"/>
        <v>114.99731969815679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69.13563413026715</v>
      </c>
      <c r="C64" s="12">
        <f t="shared" si="7"/>
        <v>83.94161454701316</v>
      </c>
      <c r="D64" s="3">
        <f t="shared" si="7"/>
        <v>69.12737249191966</v>
      </c>
      <c r="E64" s="13">
        <f t="shared" si="7"/>
        <v>78.82088412114064</v>
      </c>
      <c r="F64" s="13">
        <f t="shared" si="7"/>
        <v>139.30932407325946</v>
      </c>
      <c r="G64" s="13">
        <f t="shared" si="7"/>
        <v>96.3059255086888</v>
      </c>
      <c r="H64" s="13">
        <f t="shared" si="7"/>
        <v>0</v>
      </c>
      <c r="I64" s="13">
        <f t="shared" si="7"/>
        <v>119.06664920952568</v>
      </c>
      <c r="J64" s="13">
        <f t="shared" si="7"/>
        <v>89.96215027638776</v>
      </c>
      <c r="K64" s="13">
        <f t="shared" si="7"/>
        <v>78.67787078443847</v>
      </c>
      <c r="L64" s="13">
        <f t="shared" si="7"/>
        <v>63.27714695675055</v>
      </c>
      <c r="M64" s="13">
        <f t="shared" si="7"/>
        <v>76.95156132856286</v>
      </c>
      <c r="N64" s="13">
        <f t="shared" si="7"/>
        <v>89.06005172004585</v>
      </c>
      <c r="O64" s="13">
        <f t="shared" si="7"/>
        <v>72.7629581320707</v>
      </c>
      <c r="P64" s="13">
        <f t="shared" si="7"/>
        <v>102.56109352576563</v>
      </c>
      <c r="Q64" s="13">
        <f t="shared" si="7"/>
        <v>87.33619190358868</v>
      </c>
      <c r="R64" s="13">
        <f t="shared" si="7"/>
        <v>37.0645984204161</v>
      </c>
      <c r="S64" s="13">
        <f t="shared" si="7"/>
        <v>31.390883785202263</v>
      </c>
      <c r="T64" s="13">
        <f t="shared" si="7"/>
        <v>0</v>
      </c>
      <c r="U64" s="13">
        <f t="shared" si="7"/>
        <v>34.40172572472072</v>
      </c>
      <c r="V64" s="13">
        <f t="shared" si="7"/>
        <v>79.66627375483753</v>
      </c>
      <c r="W64" s="13">
        <f t="shared" si="7"/>
        <v>78.82088412114064</v>
      </c>
      <c r="X64" s="13">
        <f t="shared" si="7"/>
        <v>0</v>
      </c>
      <c r="Y64" s="13">
        <f t="shared" si="7"/>
        <v>0</v>
      </c>
      <c r="Z64" s="14">
        <f t="shared" si="7"/>
        <v>78.82088412114064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28.59254622801682</v>
      </c>
      <c r="D66" s="4">
        <f t="shared" si="7"/>
        <v>0.11100376421903956</v>
      </c>
      <c r="E66" s="16">
        <f t="shared" si="7"/>
        <v>-1.9416681152319836E-05</v>
      </c>
      <c r="F66" s="16">
        <f t="shared" si="7"/>
        <v>44.747329429359475</v>
      </c>
      <c r="G66" s="16">
        <f t="shared" si="7"/>
        <v>46.49817080763807</v>
      </c>
      <c r="H66" s="16">
        <f t="shared" si="7"/>
        <v>0</v>
      </c>
      <c r="I66" s="16">
        <f t="shared" si="7"/>
        <v>45.64690916039268</v>
      </c>
      <c r="J66" s="16">
        <f t="shared" si="7"/>
        <v>27.241466441373703</v>
      </c>
      <c r="K66" s="16">
        <f t="shared" si="7"/>
        <v>22.26456155086744</v>
      </c>
      <c r="L66" s="16">
        <f t="shared" si="7"/>
        <v>0</v>
      </c>
      <c r="M66" s="16">
        <f t="shared" si="7"/>
        <v>16.751017602695846</v>
      </c>
      <c r="N66" s="16">
        <f t="shared" si="7"/>
        <v>77.83928359631989</v>
      </c>
      <c r="O66" s="16">
        <f t="shared" si="7"/>
        <v>33.30548888282047</v>
      </c>
      <c r="P66" s="16">
        <f t="shared" si="7"/>
        <v>0</v>
      </c>
      <c r="Q66" s="16">
        <f t="shared" si="7"/>
        <v>36.48110894113156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24.50673220587684</v>
      </c>
      <c r="W66" s="16">
        <f t="shared" si="7"/>
        <v>-1.9416681152319836E-05</v>
      </c>
      <c r="X66" s="16">
        <f t="shared" si="7"/>
        <v>0</v>
      </c>
      <c r="Y66" s="16">
        <f t="shared" si="7"/>
        <v>0</v>
      </c>
      <c r="Z66" s="17">
        <f t="shared" si="7"/>
        <v>-1.9416681152319836E-05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73345241</v>
      </c>
      <c r="C68" s="18">
        <v>67109829</v>
      </c>
      <c r="D68" s="19">
        <v>70362504</v>
      </c>
      <c r="E68" s="20">
        <v>79416508</v>
      </c>
      <c r="F68" s="20">
        <v>6517837</v>
      </c>
      <c r="G68" s="20">
        <v>6686850</v>
      </c>
      <c r="H68" s="20">
        <v>0</v>
      </c>
      <c r="I68" s="20">
        <v>13204687</v>
      </c>
      <c r="J68" s="20">
        <v>6612596</v>
      </c>
      <c r="K68" s="20">
        <v>6940775</v>
      </c>
      <c r="L68" s="20">
        <v>6274466</v>
      </c>
      <c r="M68" s="20">
        <v>19827837</v>
      </c>
      <c r="N68" s="20">
        <v>6935962</v>
      </c>
      <c r="O68" s="20">
        <v>6534353</v>
      </c>
      <c r="P68" s="20">
        <v>6924565</v>
      </c>
      <c r="Q68" s="20">
        <v>20394880</v>
      </c>
      <c r="R68" s="20">
        <v>7006741</v>
      </c>
      <c r="S68" s="20">
        <v>7006741</v>
      </c>
      <c r="T68" s="20">
        <v>0</v>
      </c>
      <c r="U68" s="20">
        <v>14013482</v>
      </c>
      <c r="V68" s="20">
        <v>67440886</v>
      </c>
      <c r="W68" s="20">
        <v>79416508</v>
      </c>
      <c r="X68" s="20">
        <v>0</v>
      </c>
      <c r="Y68" s="19">
        <v>0</v>
      </c>
      <c r="Z68" s="22">
        <v>79416508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334480534</v>
      </c>
      <c r="C70" s="18">
        <v>281494594</v>
      </c>
      <c r="D70" s="19">
        <v>373217988</v>
      </c>
      <c r="E70" s="20">
        <v>342879000</v>
      </c>
      <c r="F70" s="20">
        <v>12837746</v>
      </c>
      <c r="G70" s="20">
        <v>27364460</v>
      </c>
      <c r="H70" s="20">
        <v>0</v>
      </c>
      <c r="I70" s="20">
        <v>40202206</v>
      </c>
      <c r="J70" s="20">
        <v>26425415</v>
      </c>
      <c r="K70" s="20">
        <v>26605795</v>
      </c>
      <c r="L70" s="20">
        <v>28066188</v>
      </c>
      <c r="M70" s="20">
        <v>81097398</v>
      </c>
      <c r="N70" s="20">
        <v>24826003</v>
      </c>
      <c r="O70" s="20">
        <v>28898236</v>
      </c>
      <c r="P70" s="20">
        <v>51992092</v>
      </c>
      <c r="Q70" s="20">
        <v>105716331</v>
      </c>
      <c r="R70" s="20">
        <v>24016512</v>
      </c>
      <c r="S70" s="20">
        <v>78960542</v>
      </c>
      <c r="T70" s="20">
        <v>0</v>
      </c>
      <c r="U70" s="20">
        <v>102977054</v>
      </c>
      <c r="V70" s="20">
        <v>329992989</v>
      </c>
      <c r="W70" s="20">
        <v>342879000</v>
      </c>
      <c r="X70" s="20">
        <v>0</v>
      </c>
      <c r="Y70" s="19">
        <v>0</v>
      </c>
      <c r="Z70" s="22">
        <v>342879000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5776</v>
      </c>
      <c r="C72" s="18">
        <v>24541</v>
      </c>
      <c r="D72" s="19">
        <v>0</v>
      </c>
      <c r="E72" s="20">
        <v>0</v>
      </c>
      <c r="F72" s="20">
        <v>317</v>
      </c>
      <c r="G72" s="20">
        <v>317</v>
      </c>
      <c r="H72" s="20">
        <v>0</v>
      </c>
      <c r="I72" s="20">
        <v>634</v>
      </c>
      <c r="J72" s="20">
        <v>0</v>
      </c>
      <c r="K72" s="20">
        <v>1817</v>
      </c>
      <c r="L72" s="20">
        <v>1290</v>
      </c>
      <c r="M72" s="20">
        <v>3107</v>
      </c>
      <c r="N72" s="20">
        <v>7190</v>
      </c>
      <c r="O72" s="20">
        <v>8046</v>
      </c>
      <c r="P72" s="20">
        <v>4615</v>
      </c>
      <c r="Q72" s="20">
        <v>19851</v>
      </c>
      <c r="R72" s="20">
        <v>0</v>
      </c>
      <c r="S72" s="20">
        <v>659</v>
      </c>
      <c r="T72" s="20">
        <v>0</v>
      </c>
      <c r="U72" s="20">
        <v>659</v>
      </c>
      <c r="V72" s="20">
        <v>24251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11352762</v>
      </c>
      <c r="C73" s="18">
        <v>9556216</v>
      </c>
      <c r="D73" s="19">
        <v>9823848</v>
      </c>
      <c r="E73" s="20">
        <v>11099859</v>
      </c>
      <c r="F73" s="20">
        <v>966155</v>
      </c>
      <c r="G73" s="20">
        <v>859268</v>
      </c>
      <c r="H73" s="20">
        <v>0</v>
      </c>
      <c r="I73" s="20">
        <v>1825423</v>
      </c>
      <c r="J73" s="20">
        <v>931843</v>
      </c>
      <c r="K73" s="20">
        <v>954173</v>
      </c>
      <c r="L73" s="20">
        <v>1007065</v>
      </c>
      <c r="M73" s="20">
        <v>2893081</v>
      </c>
      <c r="N73" s="20">
        <v>889017</v>
      </c>
      <c r="O73" s="20">
        <v>1131606</v>
      </c>
      <c r="P73" s="20">
        <v>982510</v>
      </c>
      <c r="Q73" s="20">
        <v>3003133</v>
      </c>
      <c r="R73" s="20">
        <v>1021155</v>
      </c>
      <c r="S73" s="20">
        <v>903138</v>
      </c>
      <c r="T73" s="20">
        <v>0</v>
      </c>
      <c r="U73" s="20">
        <v>1924293</v>
      </c>
      <c r="V73" s="20">
        <v>9645930</v>
      </c>
      <c r="W73" s="20">
        <v>11099859</v>
      </c>
      <c r="X73" s="20">
        <v>0</v>
      </c>
      <c r="Y73" s="19">
        <v>0</v>
      </c>
      <c r="Z73" s="22">
        <v>11099859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19777160</v>
      </c>
      <c r="C75" s="27">
        <v>17650768</v>
      </c>
      <c r="D75" s="28">
        <v>20345256</v>
      </c>
      <c r="E75" s="29">
        <v>20600843</v>
      </c>
      <c r="F75" s="29">
        <v>1686999</v>
      </c>
      <c r="G75" s="29">
        <v>1782754</v>
      </c>
      <c r="H75" s="29">
        <v>0</v>
      </c>
      <c r="I75" s="29">
        <v>3469753</v>
      </c>
      <c r="J75" s="29">
        <v>1871933</v>
      </c>
      <c r="K75" s="29">
        <v>1623917</v>
      </c>
      <c r="L75" s="29">
        <v>1706819</v>
      </c>
      <c r="M75" s="29">
        <v>5202669</v>
      </c>
      <c r="N75" s="29">
        <v>1745273</v>
      </c>
      <c r="O75" s="29">
        <v>1739425</v>
      </c>
      <c r="P75" s="29">
        <v>1827180</v>
      </c>
      <c r="Q75" s="29">
        <v>5311878</v>
      </c>
      <c r="R75" s="29">
        <v>1939758</v>
      </c>
      <c r="S75" s="29">
        <v>2002310</v>
      </c>
      <c r="T75" s="29">
        <v>0</v>
      </c>
      <c r="U75" s="29">
        <v>3942068</v>
      </c>
      <c r="V75" s="29">
        <v>17926368</v>
      </c>
      <c r="W75" s="29">
        <v>20600843</v>
      </c>
      <c r="X75" s="29">
        <v>0</v>
      </c>
      <c r="Y75" s="28">
        <v>0</v>
      </c>
      <c r="Z75" s="30">
        <v>20600843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106672698</v>
      </c>
      <c r="C77" s="18">
        <v>199900323</v>
      </c>
      <c r="D77" s="19">
        <v>81541080</v>
      </c>
      <c r="E77" s="20">
        <v>96514444</v>
      </c>
      <c r="F77" s="20">
        <v>4624980</v>
      </c>
      <c r="G77" s="20">
        <v>8701574</v>
      </c>
      <c r="H77" s="20">
        <v>0</v>
      </c>
      <c r="I77" s="20">
        <v>13326554</v>
      </c>
      <c r="J77" s="20">
        <v>11404103</v>
      </c>
      <c r="K77" s="20">
        <v>9324026</v>
      </c>
      <c r="L77" s="20">
        <v>123904340</v>
      </c>
      <c r="M77" s="20">
        <v>144632469</v>
      </c>
      <c r="N77" s="20">
        <v>9366088</v>
      </c>
      <c r="O77" s="20">
        <v>10279370</v>
      </c>
      <c r="P77" s="20">
        <v>7019308</v>
      </c>
      <c r="Q77" s="20">
        <v>26664766</v>
      </c>
      <c r="R77" s="20">
        <v>8259989</v>
      </c>
      <c r="S77" s="20">
        <v>8735053</v>
      </c>
      <c r="T77" s="20">
        <v>0</v>
      </c>
      <c r="U77" s="20">
        <v>16995042</v>
      </c>
      <c r="V77" s="20">
        <v>201618831</v>
      </c>
      <c r="W77" s="20">
        <v>96514444</v>
      </c>
      <c r="X77" s="20">
        <v>0</v>
      </c>
      <c r="Y77" s="19">
        <v>0</v>
      </c>
      <c r="Z77" s="22">
        <v>96514444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605895280</v>
      </c>
      <c r="C79" s="18">
        <v>254646680</v>
      </c>
      <c r="D79" s="19">
        <v>465060053</v>
      </c>
      <c r="E79" s="20">
        <v>347692053</v>
      </c>
      <c r="F79" s="20">
        <v>23305268</v>
      </c>
      <c r="G79" s="20">
        <v>28531034</v>
      </c>
      <c r="H79" s="20">
        <v>0</v>
      </c>
      <c r="I79" s="20">
        <v>51836302</v>
      </c>
      <c r="J79" s="20">
        <v>29624986</v>
      </c>
      <c r="K79" s="20">
        <v>29512711</v>
      </c>
      <c r="L79" s="20">
        <v>24321036</v>
      </c>
      <c r="M79" s="20">
        <v>83458733</v>
      </c>
      <c r="N79" s="20">
        <v>27371022</v>
      </c>
      <c r="O79" s="20">
        <v>30438034</v>
      </c>
      <c r="P79" s="20">
        <v>25883560</v>
      </c>
      <c r="Q79" s="20">
        <v>83692616</v>
      </c>
      <c r="R79" s="20">
        <v>16698617</v>
      </c>
      <c r="S79" s="20">
        <v>27803397</v>
      </c>
      <c r="T79" s="20">
        <v>0</v>
      </c>
      <c r="U79" s="20">
        <v>44502014</v>
      </c>
      <c r="V79" s="20">
        <v>263489665</v>
      </c>
      <c r="W79" s="20">
        <v>347692053</v>
      </c>
      <c r="X79" s="20">
        <v>0</v>
      </c>
      <c r="Y79" s="19">
        <v>0</v>
      </c>
      <c r="Z79" s="22">
        <v>347692053</v>
      </c>
    </row>
    <row r="80" spans="1:26" ht="12.75" hidden="1">
      <c r="A80" s="38" t="s">
        <v>67</v>
      </c>
      <c r="B80" s="18">
        <v>0</v>
      </c>
      <c r="C80" s="18">
        <v>6000000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6000000</v>
      </c>
      <c r="O80" s="20">
        <v>0</v>
      </c>
      <c r="P80" s="20">
        <v>0</v>
      </c>
      <c r="Q80" s="20">
        <v>6000000</v>
      </c>
      <c r="R80" s="20">
        <v>0</v>
      </c>
      <c r="S80" s="20">
        <v>0</v>
      </c>
      <c r="T80" s="20">
        <v>0</v>
      </c>
      <c r="U80" s="20">
        <v>0</v>
      </c>
      <c r="V80" s="20">
        <v>6000000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18274</v>
      </c>
      <c r="C81" s="18">
        <v>28222</v>
      </c>
      <c r="D81" s="19">
        <v>15840</v>
      </c>
      <c r="E81" s="20">
        <v>0</v>
      </c>
      <c r="F81" s="20">
        <v>364</v>
      </c>
      <c r="G81" s="20">
        <v>364</v>
      </c>
      <c r="H81" s="20">
        <v>0</v>
      </c>
      <c r="I81" s="20">
        <v>728</v>
      </c>
      <c r="J81" s="20">
        <v>0</v>
      </c>
      <c r="K81" s="20">
        <v>2090</v>
      </c>
      <c r="L81" s="20">
        <v>1484</v>
      </c>
      <c r="M81" s="20">
        <v>3574</v>
      </c>
      <c r="N81" s="20">
        <v>8268</v>
      </c>
      <c r="O81" s="20">
        <v>9253</v>
      </c>
      <c r="P81" s="20">
        <v>5307</v>
      </c>
      <c r="Q81" s="20">
        <v>22828</v>
      </c>
      <c r="R81" s="20">
        <v>0</v>
      </c>
      <c r="S81" s="20">
        <v>758</v>
      </c>
      <c r="T81" s="20">
        <v>0</v>
      </c>
      <c r="U81" s="20">
        <v>758</v>
      </c>
      <c r="V81" s="20">
        <v>27888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7848804</v>
      </c>
      <c r="C82" s="18">
        <v>8021642</v>
      </c>
      <c r="D82" s="19">
        <v>6790968</v>
      </c>
      <c r="E82" s="20">
        <v>8749007</v>
      </c>
      <c r="F82" s="20">
        <v>1345944</v>
      </c>
      <c r="G82" s="20">
        <v>827526</v>
      </c>
      <c r="H82" s="20">
        <v>0</v>
      </c>
      <c r="I82" s="20">
        <v>2173470</v>
      </c>
      <c r="J82" s="20">
        <v>838306</v>
      </c>
      <c r="K82" s="20">
        <v>750723</v>
      </c>
      <c r="L82" s="20">
        <v>637242</v>
      </c>
      <c r="M82" s="20">
        <v>2226271</v>
      </c>
      <c r="N82" s="20">
        <v>791759</v>
      </c>
      <c r="O82" s="20">
        <v>823390</v>
      </c>
      <c r="P82" s="20">
        <v>1007673</v>
      </c>
      <c r="Q82" s="20">
        <v>2622822</v>
      </c>
      <c r="R82" s="20">
        <v>378487</v>
      </c>
      <c r="S82" s="20">
        <v>283503</v>
      </c>
      <c r="T82" s="20">
        <v>0</v>
      </c>
      <c r="U82" s="20">
        <v>661990</v>
      </c>
      <c r="V82" s="20">
        <v>7684553</v>
      </c>
      <c r="W82" s="20">
        <v>8749007</v>
      </c>
      <c r="X82" s="20">
        <v>0</v>
      </c>
      <c r="Y82" s="19">
        <v>0</v>
      </c>
      <c r="Z82" s="22">
        <v>8749007</v>
      </c>
    </row>
    <row r="83" spans="1:26" ht="12.75" hidden="1">
      <c r="A83" s="38"/>
      <c r="B83" s="18">
        <v>43497716</v>
      </c>
      <c r="C83" s="18">
        <v>113074717</v>
      </c>
      <c r="D83" s="19">
        <v>223422397</v>
      </c>
      <c r="E83" s="20">
        <v>36047536</v>
      </c>
      <c r="F83" s="20">
        <v>113074717</v>
      </c>
      <c r="G83" s="20"/>
      <c r="H83" s="20"/>
      <c r="I83" s="20">
        <v>113074717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113074717</v>
      </c>
      <c r="W83" s="20">
        <v>36047536</v>
      </c>
      <c r="X83" s="20"/>
      <c r="Y83" s="19"/>
      <c r="Z83" s="22">
        <v>36047536</v>
      </c>
    </row>
    <row r="84" spans="1:26" ht="12.75" hidden="1">
      <c r="A84" s="39" t="s">
        <v>70</v>
      </c>
      <c r="B84" s="27">
        <v>0</v>
      </c>
      <c r="C84" s="27">
        <v>5046804</v>
      </c>
      <c r="D84" s="28">
        <v>22584</v>
      </c>
      <c r="E84" s="29">
        <v>-4</v>
      </c>
      <c r="F84" s="29">
        <v>754887</v>
      </c>
      <c r="G84" s="29">
        <v>828948</v>
      </c>
      <c r="H84" s="29">
        <v>0</v>
      </c>
      <c r="I84" s="29">
        <v>1583835</v>
      </c>
      <c r="J84" s="29">
        <v>509942</v>
      </c>
      <c r="K84" s="29">
        <v>361558</v>
      </c>
      <c r="L84" s="29">
        <v>0</v>
      </c>
      <c r="M84" s="29">
        <v>871500</v>
      </c>
      <c r="N84" s="29">
        <v>1358508</v>
      </c>
      <c r="O84" s="29">
        <v>579324</v>
      </c>
      <c r="P84" s="29">
        <v>0</v>
      </c>
      <c r="Q84" s="29">
        <v>1937832</v>
      </c>
      <c r="R84" s="29">
        <v>0</v>
      </c>
      <c r="S84" s="29">
        <v>0</v>
      </c>
      <c r="T84" s="29">
        <v>0</v>
      </c>
      <c r="U84" s="29">
        <v>0</v>
      </c>
      <c r="V84" s="29">
        <v>4393167</v>
      </c>
      <c r="W84" s="29">
        <v>-4</v>
      </c>
      <c r="X84" s="29">
        <v>0</v>
      </c>
      <c r="Y84" s="28">
        <v>0</v>
      </c>
      <c r="Z84" s="30">
        <v>-4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33937422</v>
      </c>
      <c r="C5" s="18">
        <v>0</v>
      </c>
      <c r="D5" s="58">
        <v>22960548</v>
      </c>
      <c r="E5" s="59">
        <v>30960548</v>
      </c>
      <c r="F5" s="59">
        <v>2280694</v>
      </c>
      <c r="G5" s="59">
        <v>-70436647</v>
      </c>
      <c r="H5" s="59">
        <v>2574098</v>
      </c>
      <c r="I5" s="59">
        <v>-65581855</v>
      </c>
      <c r="J5" s="59">
        <v>2967112</v>
      </c>
      <c r="K5" s="59">
        <v>2675293</v>
      </c>
      <c r="L5" s="59">
        <v>2675628</v>
      </c>
      <c r="M5" s="59">
        <v>8318033</v>
      </c>
      <c r="N5" s="59">
        <v>2675628</v>
      </c>
      <c r="O5" s="59">
        <v>2680155</v>
      </c>
      <c r="P5" s="59">
        <v>2681160</v>
      </c>
      <c r="Q5" s="59">
        <v>8036943</v>
      </c>
      <c r="R5" s="59">
        <v>2676661</v>
      </c>
      <c r="S5" s="59">
        <v>2676661</v>
      </c>
      <c r="T5" s="59">
        <v>0</v>
      </c>
      <c r="U5" s="59">
        <v>5353322</v>
      </c>
      <c r="V5" s="59">
        <v>-43873557</v>
      </c>
      <c r="W5" s="59">
        <v>30960548</v>
      </c>
      <c r="X5" s="59">
        <v>-74834105</v>
      </c>
      <c r="Y5" s="60">
        <v>-241.71</v>
      </c>
      <c r="Z5" s="61">
        <v>30960548</v>
      </c>
    </row>
    <row r="6" spans="1:26" ht="12.75">
      <c r="A6" s="57" t="s">
        <v>32</v>
      </c>
      <c r="B6" s="18">
        <v>2694574</v>
      </c>
      <c r="C6" s="18">
        <v>0</v>
      </c>
      <c r="D6" s="58">
        <v>3192024</v>
      </c>
      <c r="E6" s="59">
        <v>3192024</v>
      </c>
      <c r="F6" s="59">
        <v>340823</v>
      </c>
      <c r="G6" s="59">
        <v>-14544216</v>
      </c>
      <c r="H6" s="59">
        <v>293055</v>
      </c>
      <c r="I6" s="59">
        <v>-13910338</v>
      </c>
      <c r="J6" s="59">
        <v>296015</v>
      </c>
      <c r="K6" s="59">
        <v>292932</v>
      </c>
      <c r="L6" s="59">
        <v>292625</v>
      </c>
      <c r="M6" s="59">
        <v>881572</v>
      </c>
      <c r="N6" s="59">
        <v>292625</v>
      </c>
      <c r="O6" s="59">
        <v>293784</v>
      </c>
      <c r="P6" s="59">
        <v>294816</v>
      </c>
      <c r="Q6" s="59">
        <v>881225</v>
      </c>
      <c r="R6" s="59">
        <v>292747</v>
      </c>
      <c r="S6" s="59">
        <v>292747</v>
      </c>
      <c r="T6" s="59">
        <v>0</v>
      </c>
      <c r="U6" s="59">
        <v>585494</v>
      </c>
      <c r="V6" s="59">
        <v>-11562047</v>
      </c>
      <c r="W6" s="59">
        <v>3192024</v>
      </c>
      <c r="X6" s="59">
        <v>-14754071</v>
      </c>
      <c r="Y6" s="60">
        <v>-462.22</v>
      </c>
      <c r="Z6" s="61">
        <v>3192024</v>
      </c>
    </row>
    <row r="7" spans="1:26" ht="12.75">
      <c r="A7" s="57" t="s">
        <v>33</v>
      </c>
      <c r="B7" s="18">
        <v>11676981</v>
      </c>
      <c r="C7" s="18">
        <v>0</v>
      </c>
      <c r="D7" s="58">
        <v>9052008</v>
      </c>
      <c r="E7" s="59">
        <v>3000008</v>
      </c>
      <c r="F7" s="59">
        <v>0</v>
      </c>
      <c r="G7" s="59">
        <v>2265846</v>
      </c>
      <c r="H7" s="59">
        <v>1213808</v>
      </c>
      <c r="I7" s="59">
        <v>3479654</v>
      </c>
      <c r="J7" s="59">
        <v>1054301</v>
      </c>
      <c r="K7" s="59">
        <v>995414</v>
      </c>
      <c r="L7" s="59">
        <v>1036675</v>
      </c>
      <c r="M7" s="59">
        <v>3086390</v>
      </c>
      <c r="N7" s="59">
        <v>1128628</v>
      </c>
      <c r="O7" s="59">
        <v>991595</v>
      </c>
      <c r="P7" s="59">
        <v>883788</v>
      </c>
      <c r="Q7" s="59">
        <v>3004011</v>
      </c>
      <c r="R7" s="59">
        <v>0</v>
      </c>
      <c r="S7" s="59">
        <v>0</v>
      </c>
      <c r="T7" s="59">
        <v>0</v>
      </c>
      <c r="U7" s="59">
        <v>0</v>
      </c>
      <c r="V7" s="59">
        <v>9570055</v>
      </c>
      <c r="W7" s="59">
        <v>3000008</v>
      </c>
      <c r="X7" s="59">
        <v>6570047</v>
      </c>
      <c r="Y7" s="60">
        <v>219</v>
      </c>
      <c r="Z7" s="61">
        <v>3000008</v>
      </c>
    </row>
    <row r="8" spans="1:26" ht="12.75">
      <c r="A8" s="57" t="s">
        <v>34</v>
      </c>
      <c r="B8" s="18">
        <v>331608142</v>
      </c>
      <c r="C8" s="18">
        <v>0</v>
      </c>
      <c r="D8" s="58">
        <v>357891012</v>
      </c>
      <c r="E8" s="59">
        <v>373368012</v>
      </c>
      <c r="F8" s="59">
        <v>153982000</v>
      </c>
      <c r="G8" s="59">
        <v>1218646</v>
      </c>
      <c r="H8" s="59">
        <v>551430</v>
      </c>
      <c r="I8" s="59">
        <v>155752076</v>
      </c>
      <c r="J8" s="59">
        <v>0</v>
      </c>
      <c r="K8" s="59">
        <v>116667</v>
      </c>
      <c r="L8" s="59">
        <v>123463328</v>
      </c>
      <c r="M8" s="59">
        <v>123579995</v>
      </c>
      <c r="N8" s="59">
        <v>578316</v>
      </c>
      <c r="O8" s="59">
        <v>309970</v>
      </c>
      <c r="P8" s="59">
        <v>92389000</v>
      </c>
      <c r="Q8" s="59">
        <v>93277286</v>
      </c>
      <c r="R8" s="59">
        <v>451814</v>
      </c>
      <c r="S8" s="59">
        <v>14167</v>
      </c>
      <c r="T8" s="59">
        <v>0</v>
      </c>
      <c r="U8" s="59">
        <v>465981</v>
      </c>
      <c r="V8" s="59">
        <v>373075338</v>
      </c>
      <c r="W8" s="59">
        <v>373368012</v>
      </c>
      <c r="X8" s="59">
        <v>-292674</v>
      </c>
      <c r="Y8" s="60">
        <v>-0.08</v>
      </c>
      <c r="Z8" s="61">
        <v>373368012</v>
      </c>
    </row>
    <row r="9" spans="1:26" ht="12.75">
      <c r="A9" s="57" t="s">
        <v>35</v>
      </c>
      <c r="B9" s="18">
        <v>16323889</v>
      </c>
      <c r="C9" s="18">
        <v>0</v>
      </c>
      <c r="D9" s="58">
        <v>8679876</v>
      </c>
      <c r="E9" s="59">
        <v>21097241</v>
      </c>
      <c r="F9" s="59">
        <v>1561307</v>
      </c>
      <c r="G9" s="59">
        <v>-19820135</v>
      </c>
      <c r="H9" s="59">
        <v>-2180440</v>
      </c>
      <c r="I9" s="59">
        <v>-20439268</v>
      </c>
      <c r="J9" s="59">
        <v>116628</v>
      </c>
      <c r="K9" s="59">
        <v>174974</v>
      </c>
      <c r="L9" s="59">
        <v>2718356</v>
      </c>
      <c r="M9" s="59">
        <v>3009958</v>
      </c>
      <c r="N9" s="59">
        <v>352707</v>
      </c>
      <c r="O9" s="59">
        <v>-1100694</v>
      </c>
      <c r="P9" s="59">
        <v>56116</v>
      </c>
      <c r="Q9" s="59">
        <v>-691871</v>
      </c>
      <c r="R9" s="59">
        <v>23400</v>
      </c>
      <c r="S9" s="59">
        <v>321014</v>
      </c>
      <c r="T9" s="59">
        <v>0</v>
      </c>
      <c r="U9" s="59">
        <v>344414</v>
      </c>
      <c r="V9" s="59">
        <v>-17776767</v>
      </c>
      <c r="W9" s="59">
        <v>21097241</v>
      </c>
      <c r="X9" s="59">
        <v>-38874008</v>
      </c>
      <c r="Y9" s="60">
        <v>-184.26</v>
      </c>
      <c r="Z9" s="61">
        <v>21097241</v>
      </c>
    </row>
    <row r="10" spans="1:26" ht="20.25">
      <c r="A10" s="62" t="s">
        <v>109</v>
      </c>
      <c r="B10" s="63">
        <f>SUM(B5:B9)</f>
        <v>396241008</v>
      </c>
      <c r="C10" s="63">
        <f>SUM(C5:C9)</f>
        <v>0</v>
      </c>
      <c r="D10" s="64">
        <f aca="true" t="shared" si="0" ref="D10:Z10">SUM(D5:D9)</f>
        <v>401775468</v>
      </c>
      <c r="E10" s="65">
        <f t="shared" si="0"/>
        <v>431617833</v>
      </c>
      <c r="F10" s="65">
        <f t="shared" si="0"/>
        <v>158164824</v>
      </c>
      <c r="G10" s="65">
        <f t="shared" si="0"/>
        <v>-101316506</v>
      </c>
      <c r="H10" s="65">
        <f t="shared" si="0"/>
        <v>2451951</v>
      </c>
      <c r="I10" s="65">
        <f t="shared" si="0"/>
        <v>59300269</v>
      </c>
      <c r="J10" s="65">
        <f t="shared" si="0"/>
        <v>4434056</v>
      </c>
      <c r="K10" s="65">
        <f t="shared" si="0"/>
        <v>4255280</v>
      </c>
      <c r="L10" s="65">
        <f t="shared" si="0"/>
        <v>130186612</v>
      </c>
      <c r="M10" s="65">
        <f t="shared" si="0"/>
        <v>138875948</v>
      </c>
      <c r="N10" s="65">
        <f t="shared" si="0"/>
        <v>5027904</v>
      </c>
      <c r="O10" s="65">
        <f t="shared" si="0"/>
        <v>3174810</v>
      </c>
      <c r="P10" s="65">
        <f t="shared" si="0"/>
        <v>96304880</v>
      </c>
      <c r="Q10" s="65">
        <f t="shared" si="0"/>
        <v>104507594</v>
      </c>
      <c r="R10" s="65">
        <f t="shared" si="0"/>
        <v>3444622</v>
      </c>
      <c r="S10" s="65">
        <f t="shared" si="0"/>
        <v>3304589</v>
      </c>
      <c r="T10" s="65">
        <f t="shared" si="0"/>
        <v>0</v>
      </c>
      <c r="U10" s="65">
        <f t="shared" si="0"/>
        <v>6749211</v>
      </c>
      <c r="V10" s="65">
        <f t="shared" si="0"/>
        <v>309433022</v>
      </c>
      <c r="W10" s="65">
        <f t="shared" si="0"/>
        <v>431617833</v>
      </c>
      <c r="X10" s="65">
        <f t="shared" si="0"/>
        <v>-122184811</v>
      </c>
      <c r="Y10" s="66">
        <f>+IF(W10&lt;&gt;0,(X10/W10)*100,0)</f>
        <v>-28.30856411810955</v>
      </c>
      <c r="Z10" s="67">
        <f t="shared" si="0"/>
        <v>431617833</v>
      </c>
    </row>
    <row r="11" spans="1:26" ht="12.75">
      <c r="A11" s="57" t="s">
        <v>36</v>
      </c>
      <c r="B11" s="18">
        <v>83743601</v>
      </c>
      <c r="C11" s="18">
        <v>0</v>
      </c>
      <c r="D11" s="58">
        <v>113897448</v>
      </c>
      <c r="E11" s="59">
        <v>117348162</v>
      </c>
      <c r="F11" s="59">
        <v>7635546</v>
      </c>
      <c r="G11" s="59">
        <v>7833884</v>
      </c>
      <c r="H11" s="59">
        <v>9259579</v>
      </c>
      <c r="I11" s="59">
        <v>24729009</v>
      </c>
      <c r="J11" s="59">
        <v>10798152</v>
      </c>
      <c r="K11" s="59">
        <v>8891155</v>
      </c>
      <c r="L11" s="59">
        <v>9449786</v>
      </c>
      <c r="M11" s="59">
        <v>29139093</v>
      </c>
      <c r="N11" s="59">
        <v>9272379</v>
      </c>
      <c r="O11" s="59">
        <v>9056433</v>
      </c>
      <c r="P11" s="59">
        <v>9143683</v>
      </c>
      <c r="Q11" s="59">
        <v>27472495</v>
      </c>
      <c r="R11" s="59">
        <v>8429090</v>
      </c>
      <c r="S11" s="59">
        <v>7009226</v>
      </c>
      <c r="T11" s="59">
        <v>0</v>
      </c>
      <c r="U11" s="59">
        <v>15438316</v>
      </c>
      <c r="V11" s="59">
        <v>96778913</v>
      </c>
      <c r="W11" s="59">
        <v>117348162</v>
      </c>
      <c r="X11" s="59">
        <v>-20569249</v>
      </c>
      <c r="Y11" s="60">
        <v>-17.53</v>
      </c>
      <c r="Z11" s="61">
        <v>117348162</v>
      </c>
    </row>
    <row r="12" spans="1:26" ht="12.75">
      <c r="A12" s="57" t="s">
        <v>37</v>
      </c>
      <c r="B12" s="18">
        <v>26353098</v>
      </c>
      <c r="C12" s="18">
        <v>0</v>
      </c>
      <c r="D12" s="58">
        <v>27431244</v>
      </c>
      <c r="E12" s="59">
        <v>26987278</v>
      </c>
      <c r="F12" s="59">
        <v>2163432</v>
      </c>
      <c r="G12" s="59">
        <v>2154364</v>
      </c>
      <c r="H12" s="59">
        <v>2154365</v>
      </c>
      <c r="I12" s="59">
        <v>6472161</v>
      </c>
      <c r="J12" s="59">
        <v>2194164</v>
      </c>
      <c r="K12" s="59">
        <v>2157765</v>
      </c>
      <c r="L12" s="59">
        <v>2226551</v>
      </c>
      <c r="M12" s="59">
        <v>6578480</v>
      </c>
      <c r="N12" s="59">
        <v>1075346</v>
      </c>
      <c r="O12" s="59">
        <v>2229412</v>
      </c>
      <c r="P12" s="59">
        <v>2157764</v>
      </c>
      <c r="Q12" s="59">
        <v>5462522</v>
      </c>
      <c r="R12" s="59">
        <v>1939464</v>
      </c>
      <c r="S12" s="59">
        <v>2157764</v>
      </c>
      <c r="T12" s="59">
        <v>0</v>
      </c>
      <c r="U12" s="59">
        <v>4097228</v>
      </c>
      <c r="V12" s="59">
        <v>22610391</v>
      </c>
      <c r="W12" s="59">
        <v>26987278</v>
      </c>
      <c r="X12" s="59">
        <v>-4376887</v>
      </c>
      <c r="Y12" s="60">
        <v>-16.22</v>
      </c>
      <c r="Z12" s="61">
        <v>26987278</v>
      </c>
    </row>
    <row r="13" spans="1:26" ht="12.75">
      <c r="A13" s="57" t="s">
        <v>110</v>
      </c>
      <c r="B13" s="18">
        <v>22201364</v>
      </c>
      <c r="C13" s="18">
        <v>0</v>
      </c>
      <c r="D13" s="58">
        <v>16302468</v>
      </c>
      <c r="E13" s="59">
        <v>23192468</v>
      </c>
      <c r="F13" s="59">
        <v>0</v>
      </c>
      <c r="G13" s="59">
        <v>0</v>
      </c>
      <c r="H13" s="59">
        <v>5227806</v>
      </c>
      <c r="I13" s="59">
        <v>5227806</v>
      </c>
      <c r="J13" s="59">
        <v>0</v>
      </c>
      <c r="K13" s="59">
        <v>0</v>
      </c>
      <c r="L13" s="59">
        <v>5482913</v>
      </c>
      <c r="M13" s="59">
        <v>5482913</v>
      </c>
      <c r="N13" s="59">
        <v>37803</v>
      </c>
      <c r="O13" s="59">
        <v>3560118</v>
      </c>
      <c r="P13" s="59">
        <v>0</v>
      </c>
      <c r="Q13" s="59">
        <v>3597921</v>
      </c>
      <c r="R13" s="59">
        <v>0</v>
      </c>
      <c r="S13" s="59">
        <v>5055901</v>
      </c>
      <c r="T13" s="59">
        <v>0</v>
      </c>
      <c r="U13" s="59">
        <v>5055901</v>
      </c>
      <c r="V13" s="59">
        <v>19364541</v>
      </c>
      <c r="W13" s="59">
        <v>23192468</v>
      </c>
      <c r="X13" s="59">
        <v>-3827927</v>
      </c>
      <c r="Y13" s="60">
        <v>-16.51</v>
      </c>
      <c r="Z13" s="61">
        <v>23192468</v>
      </c>
    </row>
    <row r="14" spans="1:26" ht="12.75">
      <c r="A14" s="57" t="s">
        <v>38</v>
      </c>
      <c r="B14" s="18">
        <v>41243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129</v>
      </c>
      <c r="O14" s="59">
        <v>0</v>
      </c>
      <c r="P14" s="59">
        <v>0</v>
      </c>
      <c r="Q14" s="59">
        <v>129</v>
      </c>
      <c r="R14" s="59">
        <v>0</v>
      </c>
      <c r="S14" s="59">
        <v>0</v>
      </c>
      <c r="T14" s="59">
        <v>0</v>
      </c>
      <c r="U14" s="59">
        <v>0</v>
      </c>
      <c r="V14" s="59">
        <v>129</v>
      </c>
      <c r="W14" s="59">
        <v>0</v>
      </c>
      <c r="X14" s="59">
        <v>129</v>
      </c>
      <c r="Y14" s="60">
        <v>0</v>
      </c>
      <c r="Z14" s="61">
        <v>0</v>
      </c>
    </row>
    <row r="15" spans="1:26" ht="12.75">
      <c r="A15" s="57" t="s">
        <v>39</v>
      </c>
      <c r="B15" s="18">
        <v>9015488</v>
      </c>
      <c r="C15" s="18">
        <v>0</v>
      </c>
      <c r="D15" s="58">
        <v>7233036</v>
      </c>
      <c r="E15" s="59">
        <v>8387788</v>
      </c>
      <c r="F15" s="59">
        <v>220927</v>
      </c>
      <c r="G15" s="59">
        <v>284785</v>
      </c>
      <c r="H15" s="59">
        <v>124402</v>
      </c>
      <c r="I15" s="59">
        <v>630114</v>
      </c>
      <c r="J15" s="59">
        <v>338256</v>
      </c>
      <c r="K15" s="59">
        <v>259270</v>
      </c>
      <c r="L15" s="59">
        <v>2993135</v>
      </c>
      <c r="M15" s="59">
        <v>3590661</v>
      </c>
      <c r="N15" s="59">
        <v>-580936</v>
      </c>
      <c r="O15" s="59">
        <v>957966</v>
      </c>
      <c r="P15" s="59">
        <v>715506</v>
      </c>
      <c r="Q15" s="59">
        <v>1092536</v>
      </c>
      <c r="R15" s="59">
        <v>316766</v>
      </c>
      <c r="S15" s="59">
        <v>289266</v>
      </c>
      <c r="T15" s="59">
        <v>0</v>
      </c>
      <c r="U15" s="59">
        <v>606032</v>
      </c>
      <c r="V15" s="59">
        <v>5919343</v>
      </c>
      <c r="W15" s="59">
        <v>8387788</v>
      </c>
      <c r="X15" s="59">
        <v>-2468445</v>
      </c>
      <c r="Y15" s="60">
        <v>-29.43</v>
      </c>
      <c r="Z15" s="61">
        <v>8387788</v>
      </c>
    </row>
    <row r="16" spans="1:26" ht="12.75">
      <c r="A16" s="57" t="s">
        <v>34</v>
      </c>
      <c r="B16" s="18">
        <v>23998184</v>
      </c>
      <c r="C16" s="18">
        <v>0</v>
      </c>
      <c r="D16" s="58">
        <v>5977800</v>
      </c>
      <c r="E16" s="59">
        <v>7707039</v>
      </c>
      <c r="F16" s="59">
        <v>168921</v>
      </c>
      <c r="G16" s="59">
        <v>-80720</v>
      </c>
      <c r="H16" s="59">
        <v>265715</v>
      </c>
      <c r="I16" s="59">
        <v>353916</v>
      </c>
      <c r="J16" s="59">
        <v>2175314</v>
      </c>
      <c r="K16" s="59">
        <v>466244</v>
      </c>
      <c r="L16" s="59">
        <v>464130</v>
      </c>
      <c r="M16" s="59">
        <v>3105688</v>
      </c>
      <c r="N16" s="59">
        <v>771496</v>
      </c>
      <c r="O16" s="59">
        <v>419966</v>
      </c>
      <c r="P16" s="59">
        <v>26805</v>
      </c>
      <c r="Q16" s="59">
        <v>1218267</v>
      </c>
      <c r="R16" s="59">
        <v>855781</v>
      </c>
      <c r="S16" s="59">
        <v>0</v>
      </c>
      <c r="T16" s="59">
        <v>0</v>
      </c>
      <c r="U16" s="59">
        <v>855781</v>
      </c>
      <c r="V16" s="59">
        <v>5533652</v>
      </c>
      <c r="W16" s="59">
        <v>7707039</v>
      </c>
      <c r="X16" s="59">
        <v>-2173387</v>
      </c>
      <c r="Y16" s="60">
        <v>-28.2</v>
      </c>
      <c r="Z16" s="61">
        <v>7707039</v>
      </c>
    </row>
    <row r="17" spans="1:26" ht="12.75">
      <c r="A17" s="57" t="s">
        <v>40</v>
      </c>
      <c r="B17" s="18">
        <v>113738327</v>
      </c>
      <c r="C17" s="18">
        <v>0</v>
      </c>
      <c r="D17" s="58">
        <v>47734800</v>
      </c>
      <c r="E17" s="59">
        <v>165864321</v>
      </c>
      <c r="F17" s="59">
        <v>6186790</v>
      </c>
      <c r="G17" s="59">
        <v>9587184</v>
      </c>
      <c r="H17" s="59">
        <v>15325091</v>
      </c>
      <c r="I17" s="59">
        <v>31099065</v>
      </c>
      <c r="J17" s="59">
        <v>6700981</v>
      </c>
      <c r="K17" s="59">
        <v>10401357</v>
      </c>
      <c r="L17" s="59">
        <v>11258857</v>
      </c>
      <c r="M17" s="59">
        <v>28361195</v>
      </c>
      <c r="N17" s="59">
        <v>7263324</v>
      </c>
      <c r="O17" s="59">
        <v>9033848</v>
      </c>
      <c r="P17" s="59">
        <v>5881794</v>
      </c>
      <c r="Q17" s="59">
        <v>22178966</v>
      </c>
      <c r="R17" s="59">
        <v>6491545</v>
      </c>
      <c r="S17" s="59">
        <v>6847002</v>
      </c>
      <c r="T17" s="59">
        <v>0</v>
      </c>
      <c r="U17" s="59">
        <v>13338547</v>
      </c>
      <c r="V17" s="59">
        <v>94977773</v>
      </c>
      <c r="W17" s="59">
        <v>165864321</v>
      </c>
      <c r="X17" s="59">
        <v>-70886548</v>
      </c>
      <c r="Y17" s="60">
        <v>-42.74</v>
      </c>
      <c r="Z17" s="61">
        <v>165864321</v>
      </c>
    </row>
    <row r="18" spans="1:26" ht="12.75">
      <c r="A18" s="68" t="s">
        <v>41</v>
      </c>
      <c r="B18" s="69">
        <f>SUM(B11:B17)</f>
        <v>279091305</v>
      </c>
      <c r="C18" s="69">
        <f>SUM(C11:C17)</f>
        <v>0</v>
      </c>
      <c r="D18" s="70">
        <f aca="true" t="shared" si="1" ref="D18:Z18">SUM(D11:D17)</f>
        <v>218576796</v>
      </c>
      <c r="E18" s="71">
        <f t="shared" si="1"/>
        <v>349487056</v>
      </c>
      <c r="F18" s="71">
        <f t="shared" si="1"/>
        <v>16375616</v>
      </c>
      <c r="G18" s="71">
        <f t="shared" si="1"/>
        <v>19779497</v>
      </c>
      <c r="H18" s="71">
        <f t="shared" si="1"/>
        <v>32356958</v>
      </c>
      <c r="I18" s="71">
        <f t="shared" si="1"/>
        <v>68512071</v>
      </c>
      <c r="J18" s="71">
        <f t="shared" si="1"/>
        <v>22206867</v>
      </c>
      <c r="K18" s="71">
        <f t="shared" si="1"/>
        <v>22175791</v>
      </c>
      <c r="L18" s="71">
        <f t="shared" si="1"/>
        <v>31875372</v>
      </c>
      <c r="M18" s="71">
        <f t="shared" si="1"/>
        <v>76258030</v>
      </c>
      <c r="N18" s="71">
        <f t="shared" si="1"/>
        <v>17839541</v>
      </c>
      <c r="O18" s="71">
        <f t="shared" si="1"/>
        <v>25257743</v>
      </c>
      <c r="P18" s="71">
        <f t="shared" si="1"/>
        <v>17925552</v>
      </c>
      <c r="Q18" s="71">
        <f t="shared" si="1"/>
        <v>61022836</v>
      </c>
      <c r="R18" s="71">
        <f t="shared" si="1"/>
        <v>18032646</v>
      </c>
      <c r="S18" s="71">
        <f t="shared" si="1"/>
        <v>21359159</v>
      </c>
      <c r="T18" s="71">
        <f t="shared" si="1"/>
        <v>0</v>
      </c>
      <c r="U18" s="71">
        <f t="shared" si="1"/>
        <v>39391805</v>
      </c>
      <c r="V18" s="71">
        <f t="shared" si="1"/>
        <v>245184742</v>
      </c>
      <c r="W18" s="71">
        <f t="shared" si="1"/>
        <v>349487056</v>
      </c>
      <c r="X18" s="71">
        <f t="shared" si="1"/>
        <v>-104302314</v>
      </c>
      <c r="Y18" s="66">
        <f>+IF(W18&lt;&gt;0,(X18/W18)*100,0)</f>
        <v>-29.84439973078717</v>
      </c>
      <c r="Z18" s="72">
        <f t="shared" si="1"/>
        <v>349487056</v>
      </c>
    </row>
    <row r="19" spans="1:26" ht="12.75">
      <c r="A19" s="68" t="s">
        <v>42</v>
      </c>
      <c r="B19" s="73">
        <f>+B10-B18</f>
        <v>117149703</v>
      </c>
      <c r="C19" s="73">
        <f>+C10-C18</f>
        <v>0</v>
      </c>
      <c r="D19" s="74">
        <f aca="true" t="shared" si="2" ref="D19:Z19">+D10-D18</f>
        <v>183198672</v>
      </c>
      <c r="E19" s="75">
        <f t="shared" si="2"/>
        <v>82130777</v>
      </c>
      <c r="F19" s="75">
        <f t="shared" si="2"/>
        <v>141789208</v>
      </c>
      <c r="G19" s="75">
        <f t="shared" si="2"/>
        <v>-121096003</v>
      </c>
      <c r="H19" s="75">
        <f t="shared" si="2"/>
        <v>-29905007</v>
      </c>
      <c r="I19" s="75">
        <f t="shared" si="2"/>
        <v>-9211802</v>
      </c>
      <c r="J19" s="75">
        <f t="shared" si="2"/>
        <v>-17772811</v>
      </c>
      <c r="K19" s="75">
        <f t="shared" si="2"/>
        <v>-17920511</v>
      </c>
      <c r="L19" s="75">
        <f t="shared" si="2"/>
        <v>98311240</v>
      </c>
      <c r="M19" s="75">
        <f t="shared" si="2"/>
        <v>62617918</v>
      </c>
      <c r="N19" s="75">
        <f t="shared" si="2"/>
        <v>-12811637</v>
      </c>
      <c r="O19" s="75">
        <f t="shared" si="2"/>
        <v>-22082933</v>
      </c>
      <c r="P19" s="75">
        <f t="shared" si="2"/>
        <v>78379328</v>
      </c>
      <c r="Q19" s="75">
        <f t="shared" si="2"/>
        <v>43484758</v>
      </c>
      <c r="R19" s="75">
        <f t="shared" si="2"/>
        <v>-14588024</v>
      </c>
      <c r="S19" s="75">
        <f t="shared" si="2"/>
        <v>-18054570</v>
      </c>
      <c r="T19" s="75">
        <f t="shared" si="2"/>
        <v>0</v>
      </c>
      <c r="U19" s="75">
        <f t="shared" si="2"/>
        <v>-32642594</v>
      </c>
      <c r="V19" s="75">
        <f t="shared" si="2"/>
        <v>64248280</v>
      </c>
      <c r="W19" s="75">
        <f>IF(E10=E18,0,W10-W18)</f>
        <v>82130777</v>
      </c>
      <c r="X19" s="75">
        <f t="shared" si="2"/>
        <v>-17882497</v>
      </c>
      <c r="Y19" s="76">
        <f>+IF(W19&lt;&gt;0,(X19/W19)*100,0)</f>
        <v>-21.7731983711782</v>
      </c>
      <c r="Z19" s="77">
        <f t="shared" si="2"/>
        <v>82130777</v>
      </c>
    </row>
    <row r="20" spans="1:26" ht="20.25">
      <c r="A20" s="78" t="s">
        <v>43</v>
      </c>
      <c r="B20" s="79">
        <v>118850000</v>
      </c>
      <c r="C20" s="79">
        <v>0</v>
      </c>
      <c r="D20" s="80">
        <v>116031000</v>
      </c>
      <c r="E20" s="81">
        <v>104030996</v>
      </c>
      <c r="F20" s="81">
        <v>0</v>
      </c>
      <c r="G20" s="81">
        <v>26179283</v>
      </c>
      <c r="H20" s="81">
        <v>12140501</v>
      </c>
      <c r="I20" s="81">
        <v>38319784</v>
      </c>
      <c r="J20" s="81">
        <v>0</v>
      </c>
      <c r="K20" s="81">
        <v>2103868</v>
      </c>
      <c r="L20" s="81">
        <v>20631700</v>
      </c>
      <c r="M20" s="81">
        <v>22735568</v>
      </c>
      <c r="N20" s="81">
        <v>14221607</v>
      </c>
      <c r="O20" s="81">
        <v>0</v>
      </c>
      <c r="P20" s="81">
        <v>0</v>
      </c>
      <c r="Q20" s="81">
        <v>14221607</v>
      </c>
      <c r="R20" s="81">
        <v>0</v>
      </c>
      <c r="S20" s="81">
        <v>12545668</v>
      </c>
      <c r="T20" s="81">
        <v>0</v>
      </c>
      <c r="U20" s="81">
        <v>12545668</v>
      </c>
      <c r="V20" s="81">
        <v>87822627</v>
      </c>
      <c r="W20" s="81">
        <v>104030996</v>
      </c>
      <c r="X20" s="81">
        <v>-16208369</v>
      </c>
      <c r="Y20" s="82">
        <v>-15.58</v>
      </c>
      <c r="Z20" s="83">
        <v>104030996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235999703</v>
      </c>
      <c r="C22" s="91">
        <f>SUM(C19:C21)</f>
        <v>0</v>
      </c>
      <c r="D22" s="92">
        <f aca="true" t="shared" si="3" ref="D22:Z22">SUM(D19:D21)</f>
        <v>299229672</v>
      </c>
      <c r="E22" s="93">
        <f t="shared" si="3"/>
        <v>186161773</v>
      </c>
      <c r="F22" s="93">
        <f t="shared" si="3"/>
        <v>141789208</v>
      </c>
      <c r="G22" s="93">
        <f t="shared" si="3"/>
        <v>-94916720</v>
      </c>
      <c r="H22" s="93">
        <f t="shared" si="3"/>
        <v>-17764506</v>
      </c>
      <c r="I22" s="93">
        <f t="shared" si="3"/>
        <v>29107982</v>
      </c>
      <c r="J22" s="93">
        <f t="shared" si="3"/>
        <v>-17772811</v>
      </c>
      <c r="K22" s="93">
        <f t="shared" si="3"/>
        <v>-15816643</v>
      </c>
      <c r="L22" s="93">
        <f t="shared" si="3"/>
        <v>118942940</v>
      </c>
      <c r="M22" s="93">
        <f t="shared" si="3"/>
        <v>85353486</v>
      </c>
      <c r="N22" s="93">
        <f t="shared" si="3"/>
        <v>1409970</v>
      </c>
      <c r="O22" s="93">
        <f t="shared" si="3"/>
        <v>-22082933</v>
      </c>
      <c r="P22" s="93">
        <f t="shared" si="3"/>
        <v>78379328</v>
      </c>
      <c r="Q22" s="93">
        <f t="shared" si="3"/>
        <v>57706365</v>
      </c>
      <c r="R22" s="93">
        <f t="shared" si="3"/>
        <v>-14588024</v>
      </c>
      <c r="S22" s="93">
        <f t="shared" si="3"/>
        <v>-5508902</v>
      </c>
      <c r="T22" s="93">
        <f t="shared" si="3"/>
        <v>0</v>
      </c>
      <c r="U22" s="93">
        <f t="shared" si="3"/>
        <v>-20096926</v>
      </c>
      <c r="V22" s="93">
        <f t="shared" si="3"/>
        <v>152070907</v>
      </c>
      <c r="W22" s="93">
        <f t="shared" si="3"/>
        <v>186161773</v>
      </c>
      <c r="X22" s="93">
        <f t="shared" si="3"/>
        <v>-34090866</v>
      </c>
      <c r="Y22" s="94">
        <f>+IF(W22&lt;&gt;0,(X22/W22)*100,0)</f>
        <v>-18.312495337052898</v>
      </c>
      <c r="Z22" s="95">
        <f t="shared" si="3"/>
        <v>186161773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235999703</v>
      </c>
      <c r="C24" s="73">
        <f>SUM(C22:C23)</f>
        <v>0</v>
      </c>
      <c r="D24" s="74">
        <f aca="true" t="shared" si="4" ref="D24:Z24">SUM(D22:D23)</f>
        <v>299229672</v>
      </c>
      <c r="E24" s="75">
        <f t="shared" si="4"/>
        <v>186161773</v>
      </c>
      <c r="F24" s="75">
        <f t="shared" si="4"/>
        <v>141789208</v>
      </c>
      <c r="G24" s="75">
        <f t="shared" si="4"/>
        <v>-94916720</v>
      </c>
      <c r="H24" s="75">
        <f t="shared" si="4"/>
        <v>-17764506</v>
      </c>
      <c r="I24" s="75">
        <f t="shared" si="4"/>
        <v>29107982</v>
      </c>
      <c r="J24" s="75">
        <f t="shared" si="4"/>
        <v>-17772811</v>
      </c>
      <c r="K24" s="75">
        <f t="shared" si="4"/>
        <v>-15816643</v>
      </c>
      <c r="L24" s="75">
        <f t="shared" si="4"/>
        <v>118942940</v>
      </c>
      <c r="M24" s="75">
        <f t="shared" si="4"/>
        <v>85353486</v>
      </c>
      <c r="N24" s="75">
        <f t="shared" si="4"/>
        <v>1409970</v>
      </c>
      <c r="O24" s="75">
        <f t="shared" si="4"/>
        <v>-22082933</v>
      </c>
      <c r="P24" s="75">
        <f t="shared" si="4"/>
        <v>78379328</v>
      </c>
      <c r="Q24" s="75">
        <f t="shared" si="4"/>
        <v>57706365</v>
      </c>
      <c r="R24" s="75">
        <f t="shared" si="4"/>
        <v>-14588024</v>
      </c>
      <c r="S24" s="75">
        <f t="shared" si="4"/>
        <v>-5508902</v>
      </c>
      <c r="T24" s="75">
        <f t="shared" si="4"/>
        <v>0</v>
      </c>
      <c r="U24" s="75">
        <f t="shared" si="4"/>
        <v>-20096926</v>
      </c>
      <c r="V24" s="75">
        <f t="shared" si="4"/>
        <v>152070907</v>
      </c>
      <c r="W24" s="75">
        <f t="shared" si="4"/>
        <v>186161773</v>
      </c>
      <c r="X24" s="75">
        <f t="shared" si="4"/>
        <v>-34090866</v>
      </c>
      <c r="Y24" s="76">
        <f>+IF(W24&lt;&gt;0,(X24/W24)*100,0)</f>
        <v>-18.312495337052898</v>
      </c>
      <c r="Z24" s="77">
        <f t="shared" si="4"/>
        <v>186161773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92059535</v>
      </c>
      <c r="C27" s="21">
        <v>0</v>
      </c>
      <c r="D27" s="103">
        <v>183931008</v>
      </c>
      <c r="E27" s="104">
        <v>277001753</v>
      </c>
      <c r="F27" s="104">
        <v>18893111</v>
      </c>
      <c r="G27" s="104">
        <v>9380700</v>
      </c>
      <c r="H27" s="104">
        <v>13495362</v>
      </c>
      <c r="I27" s="104">
        <v>41769173</v>
      </c>
      <c r="J27" s="104">
        <v>21487773</v>
      </c>
      <c r="K27" s="104">
        <v>27643759</v>
      </c>
      <c r="L27" s="104">
        <v>20967734</v>
      </c>
      <c r="M27" s="104">
        <v>70099266</v>
      </c>
      <c r="N27" s="104">
        <v>6662318</v>
      </c>
      <c r="O27" s="104">
        <v>10685670</v>
      </c>
      <c r="P27" s="104">
        <v>17624297</v>
      </c>
      <c r="Q27" s="104">
        <v>34972285</v>
      </c>
      <c r="R27" s="104">
        <v>0</v>
      </c>
      <c r="S27" s="104">
        <v>22588910</v>
      </c>
      <c r="T27" s="104">
        <v>0</v>
      </c>
      <c r="U27" s="104">
        <v>22588910</v>
      </c>
      <c r="V27" s="104">
        <v>169429634</v>
      </c>
      <c r="W27" s="104">
        <v>277001753</v>
      </c>
      <c r="X27" s="104">
        <v>-107572119</v>
      </c>
      <c r="Y27" s="105">
        <v>-38.83</v>
      </c>
      <c r="Z27" s="106">
        <v>277001753</v>
      </c>
    </row>
    <row r="28" spans="1:26" ht="12.75">
      <c r="A28" s="107" t="s">
        <v>47</v>
      </c>
      <c r="B28" s="18">
        <v>52766265</v>
      </c>
      <c r="C28" s="18">
        <v>0</v>
      </c>
      <c r="D28" s="58">
        <v>93030996</v>
      </c>
      <c r="E28" s="59">
        <v>118276188</v>
      </c>
      <c r="F28" s="59">
        <v>15628501</v>
      </c>
      <c r="G28" s="59">
        <v>7700916</v>
      </c>
      <c r="H28" s="59">
        <v>10905056</v>
      </c>
      <c r="I28" s="59">
        <v>34234473</v>
      </c>
      <c r="J28" s="59">
        <v>13572649</v>
      </c>
      <c r="K28" s="59">
        <v>7104769</v>
      </c>
      <c r="L28" s="59">
        <v>10484247</v>
      </c>
      <c r="M28" s="59">
        <v>31161665</v>
      </c>
      <c r="N28" s="59">
        <v>2880481</v>
      </c>
      <c r="O28" s="59">
        <v>3064826</v>
      </c>
      <c r="P28" s="59">
        <v>4487184</v>
      </c>
      <c r="Q28" s="59">
        <v>10432491</v>
      </c>
      <c r="R28" s="59">
        <v>0</v>
      </c>
      <c r="S28" s="59">
        <v>3578140</v>
      </c>
      <c r="T28" s="59">
        <v>0</v>
      </c>
      <c r="U28" s="59">
        <v>3578140</v>
      </c>
      <c r="V28" s="59">
        <v>79406769</v>
      </c>
      <c r="W28" s="59">
        <v>118276188</v>
      </c>
      <c r="X28" s="59">
        <v>-38869419</v>
      </c>
      <c r="Y28" s="60">
        <v>-32.86</v>
      </c>
      <c r="Z28" s="61">
        <v>118276188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28701445</v>
      </c>
      <c r="C31" s="18">
        <v>0</v>
      </c>
      <c r="D31" s="58">
        <v>90900012</v>
      </c>
      <c r="E31" s="59">
        <v>158725565</v>
      </c>
      <c r="F31" s="59">
        <v>0</v>
      </c>
      <c r="G31" s="59">
        <v>2318856</v>
      </c>
      <c r="H31" s="59">
        <v>740184</v>
      </c>
      <c r="I31" s="59">
        <v>3059040</v>
      </c>
      <c r="J31" s="59">
        <v>4780258</v>
      </c>
      <c r="K31" s="59">
        <v>16921228</v>
      </c>
      <c r="L31" s="59">
        <v>4941417</v>
      </c>
      <c r="M31" s="59">
        <v>26642903</v>
      </c>
      <c r="N31" s="59">
        <v>1252249</v>
      </c>
      <c r="O31" s="59">
        <v>7421750</v>
      </c>
      <c r="P31" s="59">
        <v>14016300</v>
      </c>
      <c r="Q31" s="59">
        <v>22690299</v>
      </c>
      <c r="R31" s="59">
        <v>0</v>
      </c>
      <c r="S31" s="59">
        <v>19010770</v>
      </c>
      <c r="T31" s="59">
        <v>0</v>
      </c>
      <c r="U31" s="59">
        <v>19010770</v>
      </c>
      <c r="V31" s="59">
        <v>71403012</v>
      </c>
      <c r="W31" s="59">
        <v>158725565</v>
      </c>
      <c r="X31" s="59">
        <v>-87322553</v>
      </c>
      <c r="Y31" s="60">
        <v>-55.01</v>
      </c>
      <c r="Z31" s="61">
        <v>158725565</v>
      </c>
    </row>
    <row r="32" spans="1:26" ht="12.75">
      <c r="A32" s="68" t="s">
        <v>50</v>
      </c>
      <c r="B32" s="21">
        <f>SUM(B28:B31)</f>
        <v>81467710</v>
      </c>
      <c r="C32" s="21">
        <f>SUM(C28:C31)</f>
        <v>0</v>
      </c>
      <c r="D32" s="103">
        <f aca="true" t="shared" si="5" ref="D32:Z32">SUM(D28:D31)</f>
        <v>183931008</v>
      </c>
      <c r="E32" s="104">
        <f t="shared" si="5"/>
        <v>277001753</v>
      </c>
      <c r="F32" s="104">
        <f t="shared" si="5"/>
        <v>15628501</v>
      </c>
      <c r="G32" s="104">
        <f t="shared" si="5"/>
        <v>10019772</v>
      </c>
      <c r="H32" s="104">
        <f t="shared" si="5"/>
        <v>11645240</v>
      </c>
      <c r="I32" s="104">
        <f t="shared" si="5"/>
        <v>37293513</v>
      </c>
      <c r="J32" s="104">
        <f t="shared" si="5"/>
        <v>18352907</v>
      </c>
      <c r="K32" s="104">
        <f t="shared" si="5"/>
        <v>24025997</v>
      </c>
      <c r="L32" s="104">
        <f t="shared" si="5"/>
        <v>15425664</v>
      </c>
      <c r="M32" s="104">
        <f t="shared" si="5"/>
        <v>57804568</v>
      </c>
      <c r="N32" s="104">
        <f t="shared" si="5"/>
        <v>4132730</v>
      </c>
      <c r="O32" s="104">
        <f t="shared" si="5"/>
        <v>10486576</v>
      </c>
      <c r="P32" s="104">
        <f t="shared" si="5"/>
        <v>18503484</v>
      </c>
      <c r="Q32" s="104">
        <f t="shared" si="5"/>
        <v>33122790</v>
      </c>
      <c r="R32" s="104">
        <f t="shared" si="5"/>
        <v>0</v>
      </c>
      <c r="S32" s="104">
        <f t="shared" si="5"/>
        <v>22588910</v>
      </c>
      <c r="T32" s="104">
        <f t="shared" si="5"/>
        <v>0</v>
      </c>
      <c r="U32" s="104">
        <f t="shared" si="5"/>
        <v>22588910</v>
      </c>
      <c r="V32" s="104">
        <f t="shared" si="5"/>
        <v>150809781</v>
      </c>
      <c r="W32" s="104">
        <f t="shared" si="5"/>
        <v>277001753</v>
      </c>
      <c r="X32" s="104">
        <f t="shared" si="5"/>
        <v>-126191972</v>
      </c>
      <c r="Y32" s="105">
        <f>+IF(W32&lt;&gt;0,(X32/W32)*100,0)</f>
        <v>-45.55638028760056</v>
      </c>
      <c r="Z32" s="106">
        <f t="shared" si="5"/>
        <v>277001753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389894575</v>
      </c>
      <c r="C35" s="18">
        <v>0</v>
      </c>
      <c r="D35" s="58">
        <v>115298664</v>
      </c>
      <c r="E35" s="59">
        <v>287573846</v>
      </c>
      <c r="F35" s="59">
        <v>654216629</v>
      </c>
      <c r="G35" s="59">
        <v>-142009112</v>
      </c>
      <c r="H35" s="59">
        <v>-27524054</v>
      </c>
      <c r="I35" s="59">
        <v>484683463</v>
      </c>
      <c r="J35" s="59">
        <v>-24041795</v>
      </c>
      <c r="K35" s="59">
        <v>-49023976</v>
      </c>
      <c r="L35" s="59">
        <v>97041441</v>
      </c>
      <c r="M35" s="59">
        <v>23975670</v>
      </c>
      <c r="N35" s="59">
        <v>-11817186</v>
      </c>
      <c r="O35" s="59">
        <v>-37089891</v>
      </c>
      <c r="P35" s="59">
        <v>59539183</v>
      </c>
      <c r="Q35" s="59">
        <v>10632106</v>
      </c>
      <c r="R35" s="59">
        <v>-13946436</v>
      </c>
      <c r="S35" s="59">
        <v>8087274</v>
      </c>
      <c r="T35" s="59">
        <v>0</v>
      </c>
      <c r="U35" s="59">
        <v>-5859162</v>
      </c>
      <c r="V35" s="59">
        <v>513432077</v>
      </c>
      <c r="W35" s="59">
        <v>287573846</v>
      </c>
      <c r="X35" s="59">
        <v>225858231</v>
      </c>
      <c r="Y35" s="60">
        <v>78.54</v>
      </c>
      <c r="Z35" s="61">
        <v>287573846</v>
      </c>
    </row>
    <row r="36" spans="1:26" ht="12.75">
      <c r="A36" s="57" t="s">
        <v>53</v>
      </c>
      <c r="B36" s="18">
        <v>728293012</v>
      </c>
      <c r="C36" s="18">
        <v>0</v>
      </c>
      <c r="D36" s="58">
        <v>183931008</v>
      </c>
      <c r="E36" s="59">
        <v>885294764</v>
      </c>
      <c r="F36" s="59">
        <v>503298206</v>
      </c>
      <c r="G36" s="59">
        <v>9004861</v>
      </c>
      <c r="H36" s="59">
        <v>8267556</v>
      </c>
      <c r="I36" s="59">
        <v>520570623</v>
      </c>
      <c r="J36" s="59">
        <v>21487773</v>
      </c>
      <c r="K36" s="59">
        <v>27643759</v>
      </c>
      <c r="L36" s="59">
        <v>15484821</v>
      </c>
      <c r="M36" s="59">
        <v>64616353</v>
      </c>
      <c r="N36" s="59">
        <v>6624515</v>
      </c>
      <c r="O36" s="59">
        <v>7125551</v>
      </c>
      <c r="P36" s="59">
        <v>17624297</v>
      </c>
      <c r="Q36" s="59">
        <v>31374363</v>
      </c>
      <c r="R36" s="59">
        <v>0</v>
      </c>
      <c r="S36" s="59">
        <v>17533009</v>
      </c>
      <c r="T36" s="59">
        <v>0</v>
      </c>
      <c r="U36" s="59">
        <v>17533009</v>
      </c>
      <c r="V36" s="59">
        <v>634094348</v>
      </c>
      <c r="W36" s="59">
        <v>885294764</v>
      </c>
      <c r="X36" s="59">
        <v>-251200416</v>
      </c>
      <c r="Y36" s="60">
        <v>-28.37</v>
      </c>
      <c r="Z36" s="61">
        <v>885294764</v>
      </c>
    </row>
    <row r="37" spans="1:26" ht="12.75">
      <c r="A37" s="57" t="s">
        <v>54</v>
      </c>
      <c r="B37" s="18">
        <v>75181996</v>
      </c>
      <c r="C37" s="18">
        <v>0</v>
      </c>
      <c r="D37" s="58">
        <v>0</v>
      </c>
      <c r="E37" s="59">
        <v>65849380</v>
      </c>
      <c r="F37" s="59">
        <v>83113652</v>
      </c>
      <c r="G37" s="59">
        <v>-38087525</v>
      </c>
      <c r="H37" s="59">
        <v>-1632079</v>
      </c>
      <c r="I37" s="59">
        <v>43394048</v>
      </c>
      <c r="J37" s="59">
        <v>15218786</v>
      </c>
      <c r="K37" s="59">
        <v>-5563581</v>
      </c>
      <c r="L37" s="59">
        <v>-6416684</v>
      </c>
      <c r="M37" s="59">
        <v>3238521</v>
      </c>
      <c r="N37" s="59">
        <v>-6616645</v>
      </c>
      <c r="O37" s="59">
        <v>-7886979</v>
      </c>
      <c r="P37" s="59">
        <v>-1215852</v>
      </c>
      <c r="Q37" s="59">
        <v>-15719476</v>
      </c>
      <c r="R37" s="59">
        <v>641580</v>
      </c>
      <c r="S37" s="59">
        <v>31129182</v>
      </c>
      <c r="T37" s="59">
        <v>0</v>
      </c>
      <c r="U37" s="59">
        <v>31770762</v>
      </c>
      <c r="V37" s="59">
        <v>62683855</v>
      </c>
      <c r="W37" s="59">
        <v>65849380</v>
      </c>
      <c r="X37" s="59">
        <v>-3165525</v>
      </c>
      <c r="Y37" s="60">
        <v>-4.81</v>
      </c>
      <c r="Z37" s="61">
        <v>65849380</v>
      </c>
    </row>
    <row r="38" spans="1:26" ht="12.75">
      <c r="A38" s="57" t="s">
        <v>55</v>
      </c>
      <c r="B38" s="18">
        <v>127440603</v>
      </c>
      <c r="C38" s="18">
        <v>0</v>
      </c>
      <c r="D38" s="58">
        <v>0</v>
      </c>
      <c r="E38" s="59">
        <v>5292472</v>
      </c>
      <c r="F38" s="59">
        <v>3333869</v>
      </c>
      <c r="G38" s="59">
        <v>0</v>
      </c>
      <c r="H38" s="59">
        <v>0</v>
      </c>
      <c r="I38" s="59">
        <v>3333869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3333869</v>
      </c>
      <c r="W38" s="59">
        <v>5292472</v>
      </c>
      <c r="X38" s="59">
        <v>-1958603</v>
      </c>
      <c r="Y38" s="60">
        <v>-37.01</v>
      </c>
      <c r="Z38" s="61">
        <v>5292472</v>
      </c>
    </row>
    <row r="39" spans="1:26" ht="12.75">
      <c r="A39" s="57" t="s">
        <v>56</v>
      </c>
      <c r="B39" s="18">
        <v>679565281</v>
      </c>
      <c r="C39" s="18">
        <v>0</v>
      </c>
      <c r="D39" s="58">
        <v>0</v>
      </c>
      <c r="E39" s="59">
        <v>1101726758</v>
      </c>
      <c r="F39" s="59">
        <v>929278117</v>
      </c>
      <c r="G39" s="59">
        <v>0</v>
      </c>
      <c r="H39" s="59">
        <v>140080</v>
      </c>
      <c r="I39" s="59">
        <v>929418197</v>
      </c>
      <c r="J39" s="59">
        <v>0</v>
      </c>
      <c r="K39" s="59">
        <v>0</v>
      </c>
      <c r="L39" s="59">
        <v>0</v>
      </c>
      <c r="M39" s="59">
        <v>0</v>
      </c>
      <c r="N39" s="59">
        <v>14000</v>
      </c>
      <c r="O39" s="59">
        <v>5556</v>
      </c>
      <c r="P39" s="59">
        <v>0</v>
      </c>
      <c r="Q39" s="59">
        <v>19556</v>
      </c>
      <c r="R39" s="59">
        <v>0</v>
      </c>
      <c r="S39" s="59">
        <v>0</v>
      </c>
      <c r="T39" s="59">
        <v>0</v>
      </c>
      <c r="U39" s="59">
        <v>0</v>
      </c>
      <c r="V39" s="59">
        <v>929437753</v>
      </c>
      <c r="W39" s="59">
        <v>1101726758</v>
      </c>
      <c r="X39" s="59">
        <v>-172289005</v>
      </c>
      <c r="Y39" s="60">
        <v>-15.64</v>
      </c>
      <c r="Z39" s="61">
        <v>1101726758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-218180976</v>
      </c>
      <c r="C42" s="18">
        <v>0</v>
      </c>
      <c r="D42" s="58">
        <v>-197722332</v>
      </c>
      <c r="E42" s="59">
        <v>-313007258</v>
      </c>
      <c r="F42" s="59">
        <v>106256158</v>
      </c>
      <c r="G42" s="59">
        <v>-11282611</v>
      </c>
      <c r="H42" s="59">
        <v>-20298113</v>
      </c>
      <c r="I42" s="59">
        <v>74675434</v>
      </c>
      <c r="J42" s="59">
        <v>-16597811</v>
      </c>
      <c r="K42" s="59">
        <v>-15313101</v>
      </c>
      <c r="L42" s="59">
        <v>-18846031</v>
      </c>
      <c r="M42" s="59">
        <v>-50756943</v>
      </c>
      <c r="N42" s="59">
        <v>-12971308</v>
      </c>
      <c r="O42" s="59">
        <v>-14197610</v>
      </c>
      <c r="P42" s="59">
        <v>-17346964</v>
      </c>
      <c r="Q42" s="59">
        <v>-44515882</v>
      </c>
      <c r="R42" s="59">
        <v>-17852260</v>
      </c>
      <c r="S42" s="59">
        <v>-15870810</v>
      </c>
      <c r="T42" s="59">
        <v>0</v>
      </c>
      <c r="U42" s="59">
        <v>-33723070</v>
      </c>
      <c r="V42" s="59">
        <v>-54320461</v>
      </c>
      <c r="W42" s="59">
        <v>-313007258</v>
      </c>
      <c r="X42" s="59">
        <v>258686797</v>
      </c>
      <c r="Y42" s="60">
        <v>-82.65</v>
      </c>
      <c r="Z42" s="61">
        <v>-313007258</v>
      </c>
    </row>
    <row r="43" spans="1:26" ht="12.75">
      <c r="A43" s="57" t="s">
        <v>59</v>
      </c>
      <c r="B43" s="18">
        <v>-180553985</v>
      </c>
      <c r="C43" s="18">
        <v>0</v>
      </c>
      <c r="D43" s="58">
        <v>-183931008</v>
      </c>
      <c r="E43" s="59">
        <v>-277001755</v>
      </c>
      <c r="F43" s="59">
        <v>-29290295</v>
      </c>
      <c r="G43" s="59">
        <v>-4535938</v>
      </c>
      <c r="H43" s="59">
        <v>-13234341</v>
      </c>
      <c r="I43" s="59">
        <v>-47060574</v>
      </c>
      <c r="J43" s="59">
        <v>-7604919</v>
      </c>
      <c r="K43" s="59">
        <v>-44836213</v>
      </c>
      <c r="L43" s="59">
        <v>-26424885</v>
      </c>
      <c r="M43" s="59">
        <v>-78866017</v>
      </c>
      <c r="N43" s="59">
        <v>-2759594</v>
      </c>
      <c r="O43" s="59">
        <v>-24032354</v>
      </c>
      <c r="P43" s="59">
        <v>-14802529</v>
      </c>
      <c r="Q43" s="59">
        <v>-41594477</v>
      </c>
      <c r="R43" s="59">
        <v>-291748</v>
      </c>
      <c r="S43" s="59">
        <v>-10808502</v>
      </c>
      <c r="T43" s="59">
        <v>0</v>
      </c>
      <c r="U43" s="59">
        <v>-11100250</v>
      </c>
      <c r="V43" s="59">
        <v>-178621318</v>
      </c>
      <c r="W43" s="59">
        <v>-277001755</v>
      </c>
      <c r="X43" s="59">
        <v>98380437</v>
      </c>
      <c r="Y43" s="60">
        <v>-35.52</v>
      </c>
      <c r="Z43" s="61">
        <v>-277001755</v>
      </c>
    </row>
    <row r="44" spans="1:26" ht="12.75">
      <c r="A44" s="57" t="s">
        <v>60</v>
      </c>
      <c r="B44" s="18">
        <v>423604</v>
      </c>
      <c r="C44" s="18">
        <v>0</v>
      </c>
      <c r="D44" s="58">
        <v>-423604</v>
      </c>
      <c r="E44" s="59">
        <v>-423604</v>
      </c>
      <c r="F44" s="59">
        <v>1947981</v>
      </c>
      <c r="G44" s="59">
        <v>-2046981</v>
      </c>
      <c r="H44" s="59">
        <v>100091</v>
      </c>
      <c r="I44" s="59">
        <v>1091</v>
      </c>
      <c r="J44" s="59">
        <v>-4222</v>
      </c>
      <c r="K44" s="59">
        <v>3131</v>
      </c>
      <c r="L44" s="59">
        <v>0</v>
      </c>
      <c r="M44" s="59">
        <v>-1091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-3218</v>
      </c>
      <c r="T44" s="59">
        <v>3218</v>
      </c>
      <c r="U44" s="59">
        <v>0</v>
      </c>
      <c r="V44" s="59">
        <v>0</v>
      </c>
      <c r="W44" s="59">
        <v>-423604</v>
      </c>
      <c r="X44" s="59">
        <v>423604</v>
      </c>
      <c r="Y44" s="60">
        <v>-100</v>
      </c>
      <c r="Z44" s="61">
        <v>-423604</v>
      </c>
    </row>
    <row r="45" spans="1:26" ht="12.75">
      <c r="A45" s="68" t="s">
        <v>61</v>
      </c>
      <c r="B45" s="21">
        <v>-144567245</v>
      </c>
      <c r="C45" s="21">
        <v>0</v>
      </c>
      <c r="D45" s="103">
        <v>-382076944</v>
      </c>
      <c r="E45" s="104">
        <v>-259476338</v>
      </c>
      <c r="F45" s="104">
        <v>412280635</v>
      </c>
      <c r="G45" s="104">
        <f>+F45+G42+G43+G44+G83</f>
        <v>394415105</v>
      </c>
      <c r="H45" s="104">
        <f>+G45+H42+H43+H44+H83</f>
        <v>360982742</v>
      </c>
      <c r="I45" s="104">
        <f>+H45</f>
        <v>360982742</v>
      </c>
      <c r="J45" s="104">
        <f>+H45+J42+J43+J44+J83</f>
        <v>336775790</v>
      </c>
      <c r="K45" s="104">
        <f>+J45+K42+K43+K44+K83</f>
        <v>276629607</v>
      </c>
      <c r="L45" s="104">
        <f>+K45+L42+L43+L44+L83</f>
        <v>231358691</v>
      </c>
      <c r="M45" s="104">
        <f>+L45</f>
        <v>231358691</v>
      </c>
      <c r="N45" s="104">
        <f>+L45+N42+N43+N44+N83</f>
        <v>215627789</v>
      </c>
      <c r="O45" s="104">
        <f>+N45+O42+O43+O44+O83</f>
        <v>177397825</v>
      </c>
      <c r="P45" s="104">
        <f>+O45+P42+P43+P44+P83</f>
        <v>145248332</v>
      </c>
      <c r="Q45" s="104">
        <f>+P45</f>
        <v>145248332</v>
      </c>
      <c r="R45" s="104">
        <f>+P45+R42+R43+R44+R83</f>
        <v>127104324</v>
      </c>
      <c r="S45" s="104">
        <f>+R45+S42+S43+S44+S83</f>
        <v>100421794</v>
      </c>
      <c r="T45" s="104">
        <f>+S45+T42+T43+T44+T83</f>
        <v>100425012</v>
      </c>
      <c r="U45" s="104">
        <f>+T45</f>
        <v>100425012</v>
      </c>
      <c r="V45" s="104">
        <f>+U45</f>
        <v>100425012</v>
      </c>
      <c r="W45" s="104">
        <f>+W83+W42+W43+W44</f>
        <v>-259476338</v>
      </c>
      <c r="X45" s="104">
        <f>+V45-W45</f>
        <v>359901350</v>
      </c>
      <c r="Y45" s="105">
        <f>+IF(W45&lt;&gt;0,+(X45/W45)*100,0)</f>
        <v>-138.70295564291493</v>
      </c>
      <c r="Z45" s="106">
        <v>-259476338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24.006546519650197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17.478451734428205</v>
      </c>
      <c r="G59" s="10">
        <f t="shared" si="7"/>
        <v>-0.8004639971008273</v>
      </c>
      <c r="H59" s="10">
        <f t="shared" si="7"/>
        <v>27.35261050667069</v>
      </c>
      <c r="I59" s="10">
        <f t="shared" si="7"/>
        <v>-2.5411495298509017</v>
      </c>
      <c r="J59" s="10">
        <f t="shared" si="7"/>
        <v>19.231865868224727</v>
      </c>
      <c r="K59" s="10">
        <f t="shared" si="7"/>
        <v>16.701086572573544</v>
      </c>
      <c r="L59" s="10">
        <f t="shared" si="7"/>
        <v>15.84259844791578</v>
      </c>
      <c r="M59" s="10">
        <f t="shared" si="7"/>
        <v>17.32769033255819</v>
      </c>
      <c r="N59" s="10">
        <f t="shared" si="7"/>
        <v>14.859315271031697</v>
      </c>
      <c r="O59" s="10">
        <f t="shared" si="7"/>
        <v>97.72080346099386</v>
      </c>
      <c r="P59" s="10">
        <f t="shared" si="7"/>
        <v>18.496919243909353</v>
      </c>
      <c r="Q59" s="10">
        <f t="shared" si="7"/>
        <v>43.7054362585376</v>
      </c>
      <c r="R59" s="10">
        <f t="shared" si="7"/>
        <v>6.011855815884044</v>
      </c>
      <c r="S59" s="10">
        <f t="shared" si="7"/>
        <v>12.603276993238966</v>
      </c>
      <c r="T59" s="10">
        <f t="shared" si="7"/>
        <v>0</v>
      </c>
      <c r="U59" s="10">
        <f t="shared" si="7"/>
        <v>9.307566404561504</v>
      </c>
      <c r="V59" s="10">
        <f t="shared" si="7"/>
        <v>-16.225493182601994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23.910569908267505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18.739052235324493</v>
      </c>
      <c r="G64" s="13">
        <f t="shared" si="7"/>
        <v>-1.3218656818628107</v>
      </c>
      <c r="H64" s="13">
        <f t="shared" si="7"/>
        <v>49.81522239852587</v>
      </c>
      <c r="I64" s="13">
        <f t="shared" si="7"/>
        <v>-2.890713367281226</v>
      </c>
      <c r="J64" s="13">
        <f t="shared" si="7"/>
        <v>30.675810347448607</v>
      </c>
      <c r="K64" s="13">
        <f t="shared" si="7"/>
        <v>28.491595319050155</v>
      </c>
      <c r="L64" s="13">
        <f t="shared" si="7"/>
        <v>27.48534814181974</v>
      </c>
      <c r="M64" s="13">
        <f t="shared" si="7"/>
        <v>28.89100379776127</v>
      </c>
      <c r="N64" s="13">
        <f t="shared" si="7"/>
        <v>21.503630926954294</v>
      </c>
      <c r="O64" s="13">
        <f t="shared" si="7"/>
        <v>21.817730032949378</v>
      </c>
      <c r="P64" s="13">
        <f t="shared" si="7"/>
        <v>18.944358515141648</v>
      </c>
      <c r="Q64" s="13">
        <f t="shared" si="7"/>
        <v>20.7521348123351</v>
      </c>
      <c r="R64" s="13">
        <f t="shared" si="7"/>
        <v>5.989472138057777</v>
      </c>
      <c r="S64" s="13">
        <f t="shared" si="7"/>
        <v>32.48572999894107</v>
      </c>
      <c r="T64" s="13">
        <f t="shared" si="7"/>
        <v>0</v>
      </c>
      <c r="U64" s="13">
        <f t="shared" si="7"/>
        <v>19.237601068499423</v>
      </c>
      <c r="V64" s="13">
        <f t="shared" si="7"/>
        <v>-8.236525936972926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-4972.883820958334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33937422</v>
      </c>
      <c r="C68" s="18">
        <v>0</v>
      </c>
      <c r="D68" s="19">
        <v>22960548</v>
      </c>
      <c r="E68" s="20">
        <v>30960548</v>
      </c>
      <c r="F68" s="20">
        <v>2280694</v>
      </c>
      <c r="G68" s="20">
        <v>-70436647</v>
      </c>
      <c r="H68" s="20">
        <v>2574098</v>
      </c>
      <c r="I68" s="20">
        <v>-65581855</v>
      </c>
      <c r="J68" s="20">
        <v>2967112</v>
      </c>
      <c r="K68" s="20">
        <v>2675293</v>
      </c>
      <c r="L68" s="20">
        <v>2675628</v>
      </c>
      <c r="M68" s="20">
        <v>8318033</v>
      </c>
      <c r="N68" s="20">
        <v>2675628</v>
      </c>
      <c r="O68" s="20">
        <v>2680155</v>
      </c>
      <c r="P68" s="20">
        <v>2681160</v>
      </c>
      <c r="Q68" s="20">
        <v>8036943</v>
      </c>
      <c r="R68" s="20">
        <v>2676661</v>
      </c>
      <c r="S68" s="20">
        <v>2676661</v>
      </c>
      <c r="T68" s="20">
        <v>0</v>
      </c>
      <c r="U68" s="20">
        <v>5353322</v>
      </c>
      <c r="V68" s="20">
        <v>-43873557</v>
      </c>
      <c r="W68" s="20">
        <v>30960548</v>
      </c>
      <c r="X68" s="20">
        <v>0</v>
      </c>
      <c r="Y68" s="19">
        <v>0</v>
      </c>
      <c r="Z68" s="22">
        <v>30960548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2694574</v>
      </c>
      <c r="C73" s="18">
        <v>0</v>
      </c>
      <c r="D73" s="19">
        <v>3192024</v>
      </c>
      <c r="E73" s="20">
        <v>3192024</v>
      </c>
      <c r="F73" s="20">
        <v>340823</v>
      </c>
      <c r="G73" s="20">
        <v>-14544216</v>
      </c>
      <c r="H73" s="20">
        <v>293055</v>
      </c>
      <c r="I73" s="20">
        <v>-13910338</v>
      </c>
      <c r="J73" s="20">
        <v>296015</v>
      </c>
      <c r="K73" s="20">
        <v>292932</v>
      </c>
      <c r="L73" s="20">
        <v>292625</v>
      </c>
      <c r="M73" s="20">
        <v>881572</v>
      </c>
      <c r="N73" s="20">
        <v>292625</v>
      </c>
      <c r="O73" s="20">
        <v>293784</v>
      </c>
      <c r="P73" s="20">
        <v>294816</v>
      </c>
      <c r="Q73" s="20">
        <v>881225</v>
      </c>
      <c r="R73" s="20">
        <v>292747</v>
      </c>
      <c r="S73" s="20">
        <v>292747</v>
      </c>
      <c r="T73" s="20">
        <v>0</v>
      </c>
      <c r="U73" s="20">
        <v>585494</v>
      </c>
      <c r="V73" s="20">
        <v>-11562047</v>
      </c>
      <c r="W73" s="20">
        <v>3192024</v>
      </c>
      <c r="X73" s="20">
        <v>0</v>
      </c>
      <c r="Y73" s="19">
        <v>0</v>
      </c>
      <c r="Z73" s="22">
        <v>3192024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64633</v>
      </c>
      <c r="C75" s="27">
        <v>0</v>
      </c>
      <c r="D75" s="28">
        <v>0</v>
      </c>
      <c r="E75" s="29">
        <v>0</v>
      </c>
      <c r="F75" s="29">
        <v>84</v>
      </c>
      <c r="G75" s="29">
        <v>0</v>
      </c>
      <c r="H75" s="29">
        <v>0</v>
      </c>
      <c r="I75" s="29">
        <v>84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-84</v>
      </c>
      <c r="P75" s="29">
        <v>0</v>
      </c>
      <c r="Q75" s="29">
        <v>-84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8147203</v>
      </c>
      <c r="C77" s="18">
        <v>0</v>
      </c>
      <c r="D77" s="19">
        <v>0</v>
      </c>
      <c r="E77" s="20">
        <v>0</v>
      </c>
      <c r="F77" s="20">
        <v>398630</v>
      </c>
      <c r="G77" s="20">
        <v>563820</v>
      </c>
      <c r="H77" s="20">
        <v>704083</v>
      </c>
      <c r="I77" s="20">
        <v>1666533</v>
      </c>
      <c r="J77" s="20">
        <v>570631</v>
      </c>
      <c r="K77" s="20">
        <v>446803</v>
      </c>
      <c r="L77" s="20">
        <v>423889</v>
      </c>
      <c r="M77" s="20">
        <v>1441323</v>
      </c>
      <c r="N77" s="20">
        <v>397580</v>
      </c>
      <c r="O77" s="20">
        <v>2619069</v>
      </c>
      <c r="P77" s="20">
        <v>495932</v>
      </c>
      <c r="Q77" s="20">
        <v>3512581</v>
      </c>
      <c r="R77" s="20">
        <v>160917</v>
      </c>
      <c r="S77" s="20">
        <v>337347</v>
      </c>
      <c r="T77" s="20">
        <v>0</v>
      </c>
      <c r="U77" s="20">
        <v>498264</v>
      </c>
      <c r="V77" s="20">
        <v>7118701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644288</v>
      </c>
      <c r="C82" s="18">
        <v>0</v>
      </c>
      <c r="D82" s="19">
        <v>0</v>
      </c>
      <c r="E82" s="20">
        <v>0</v>
      </c>
      <c r="F82" s="20">
        <v>63867</v>
      </c>
      <c r="G82" s="20">
        <v>192255</v>
      </c>
      <c r="H82" s="20">
        <v>145986</v>
      </c>
      <c r="I82" s="20">
        <v>402108</v>
      </c>
      <c r="J82" s="20">
        <v>90805</v>
      </c>
      <c r="K82" s="20">
        <v>83461</v>
      </c>
      <c r="L82" s="20">
        <v>80429</v>
      </c>
      <c r="M82" s="20">
        <v>254695</v>
      </c>
      <c r="N82" s="20">
        <v>62925</v>
      </c>
      <c r="O82" s="20">
        <v>64097</v>
      </c>
      <c r="P82" s="20">
        <v>55851</v>
      </c>
      <c r="Q82" s="20">
        <v>182873</v>
      </c>
      <c r="R82" s="20">
        <v>17534</v>
      </c>
      <c r="S82" s="20">
        <v>95101</v>
      </c>
      <c r="T82" s="20">
        <v>0</v>
      </c>
      <c r="U82" s="20">
        <v>112635</v>
      </c>
      <c r="V82" s="20">
        <v>952311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253744112</v>
      </c>
      <c r="C83" s="18"/>
      <c r="D83" s="19"/>
      <c r="E83" s="20">
        <v>330956279</v>
      </c>
      <c r="F83" s="20">
        <v>333366791</v>
      </c>
      <c r="G83" s="20"/>
      <c r="H83" s="20"/>
      <c r="I83" s="20">
        <v>333366791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333366791</v>
      </c>
      <c r="W83" s="20">
        <v>330956279</v>
      </c>
      <c r="X83" s="20"/>
      <c r="Y83" s="19"/>
      <c r="Z83" s="22">
        <v>330956279</v>
      </c>
    </row>
    <row r="84" spans="1:26" ht="12.75" hidden="1">
      <c r="A84" s="39" t="s">
        <v>70</v>
      </c>
      <c r="B84" s="27">
        <v>-3214124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157343710</v>
      </c>
      <c r="C6" s="18">
        <v>0</v>
      </c>
      <c r="D6" s="58">
        <v>146031000</v>
      </c>
      <c r="E6" s="59">
        <v>198546000</v>
      </c>
      <c r="F6" s="59">
        <v>13212121</v>
      </c>
      <c r="G6" s="59">
        <v>14428547</v>
      </c>
      <c r="H6" s="59">
        <v>14124418</v>
      </c>
      <c r="I6" s="59">
        <v>41765086</v>
      </c>
      <c r="J6" s="59">
        <v>11977685</v>
      </c>
      <c r="K6" s="59">
        <v>11598778</v>
      </c>
      <c r="L6" s="59">
        <v>13422642</v>
      </c>
      <c r="M6" s="59">
        <v>36999105</v>
      </c>
      <c r="N6" s="59">
        <v>12830920</v>
      </c>
      <c r="O6" s="59">
        <v>12563451</v>
      </c>
      <c r="P6" s="59">
        <v>13286627</v>
      </c>
      <c r="Q6" s="59">
        <v>38680998</v>
      </c>
      <c r="R6" s="59">
        <v>19689307</v>
      </c>
      <c r="S6" s="59">
        <v>12349483</v>
      </c>
      <c r="T6" s="59">
        <v>12533601</v>
      </c>
      <c r="U6" s="59">
        <v>44572391</v>
      </c>
      <c r="V6" s="59">
        <v>162017580</v>
      </c>
      <c r="W6" s="59">
        <v>198546000</v>
      </c>
      <c r="X6" s="59">
        <v>-36528420</v>
      </c>
      <c r="Y6" s="60">
        <v>-18.4</v>
      </c>
      <c r="Z6" s="61">
        <v>198546000</v>
      </c>
    </row>
    <row r="7" spans="1:26" ht="12.75">
      <c r="A7" s="57" t="s">
        <v>33</v>
      </c>
      <c r="B7" s="18">
        <v>25693497</v>
      </c>
      <c r="C7" s="18">
        <v>0</v>
      </c>
      <c r="D7" s="58">
        <v>24288000</v>
      </c>
      <c r="E7" s="59">
        <v>29502000</v>
      </c>
      <c r="F7" s="59">
        <v>1575920</v>
      </c>
      <c r="G7" s="59">
        <v>3419868</v>
      </c>
      <c r="H7" s="59">
        <v>3192106</v>
      </c>
      <c r="I7" s="59">
        <v>8187894</v>
      </c>
      <c r="J7" s="59">
        <v>2600365</v>
      </c>
      <c r="K7" s="59">
        <v>2093750</v>
      </c>
      <c r="L7" s="59">
        <v>1869119</v>
      </c>
      <c r="M7" s="59">
        <v>6563234</v>
      </c>
      <c r="N7" s="59">
        <v>3170387</v>
      </c>
      <c r="O7" s="59">
        <v>2667083</v>
      </c>
      <c r="P7" s="59">
        <v>0</v>
      </c>
      <c r="Q7" s="59">
        <v>5837470</v>
      </c>
      <c r="R7" s="59">
        <v>3779965</v>
      </c>
      <c r="S7" s="59">
        <v>1713683</v>
      </c>
      <c r="T7" s="59">
        <v>1235106</v>
      </c>
      <c r="U7" s="59">
        <v>6728754</v>
      </c>
      <c r="V7" s="59">
        <v>27317352</v>
      </c>
      <c r="W7" s="59">
        <v>29502000</v>
      </c>
      <c r="X7" s="59">
        <v>-2184648</v>
      </c>
      <c r="Y7" s="60">
        <v>-7.41</v>
      </c>
      <c r="Z7" s="61">
        <v>29502000</v>
      </c>
    </row>
    <row r="8" spans="1:26" ht="12.75">
      <c r="A8" s="57" t="s">
        <v>34</v>
      </c>
      <c r="B8" s="18">
        <v>1371422569</v>
      </c>
      <c r="C8" s="18">
        <v>0</v>
      </c>
      <c r="D8" s="58">
        <v>1519297088</v>
      </c>
      <c r="E8" s="59">
        <v>1028153400</v>
      </c>
      <c r="F8" s="59">
        <v>415046999</v>
      </c>
      <c r="G8" s="59">
        <v>10000000</v>
      </c>
      <c r="H8" s="59">
        <v>51052721</v>
      </c>
      <c r="I8" s="59">
        <v>476099720</v>
      </c>
      <c r="J8" s="59">
        <v>28137061</v>
      </c>
      <c r="K8" s="59">
        <v>38519251</v>
      </c>
      <c r="L8" s="59">
        <v>352709996</v>
      </c>
      <c r="M8" s="59">
        <v>419366308</v>
      </c>
      <c r="N8" s="59">
        <v>52116775</v>
      </c>
      <c r="O8" s="59">
        <v>33371353</v>
      </c>
      <c r="P8" s="59">
        <v>0</v>
      </c>
      <c r="Q8" s="59">
        <v>85488128</v>
      </c>
      <c r="R8" s="59">
        <v>0</v>
      </c>
      <c r="S8" s="59">
        <v>264028000</v>
      </c>
      <c r="T8" s="59">
        <v>85541458</v>
      </c>
      <c r="U8" s="59">
        <v>349569458</v>
      </c>
      <c r="V8" s="59">
        <v>1330523614</v>
      </c>
      <c r="W8" s="59">
        <v>1028153400</v>
      </c>
      <c r="X8" s="59">
        <v>302370214</v>
      </c>
      <c r="Y8" s="60">
        <v>29.41</v>
      </c>
      <c r="Z8" s="61">
        <v>1028153400</v>
      </c>
    </row>
    <row r="9" spans="1:26" ht="12.75">
      <c r="A9" s="57" t="s">
        <v>35</v>
      </c>
      <c r="B9" s="18">
        <v>9515298</v>
      </c>
      <c r="C9" s="18">
        <v>0</v>
      </c>
      <c r="D9" s="58">
        <v>9336000</v>
      </c>
      <c r="E9" s="59">
        <v>18446000</v>
      </c>
      <c r="F9" s="59">
        <v>13353469</v>
      </c>
      <c r="G9" s="59">
        <v>876489</v>
      </c>
      <c r="H9" s="59">
        <v>9124840</v>
      </c>
      <c r="I9" s="59">
        <v>23354798</v>
      </c>
      <c r="J9" s="59">
        <v>50312799</v>
      </c>
      <c r="K9" s="59">
        <v>17013502</v>
      </c>
      <c r="L9" s="59">
        <v>8797407</v>
      </c>
      <c r="M9" s="59">
        <v>76123708</v>
      </c>
      <c r="N9" s="59">
        <v>1338804</v>
      </c>
      <c r="O9" s="59">
        <v>32096356</v>
      </c>
      <c r="P9" s="59">
        <v>1190493</v>
      </c>
      <c r="Q9" s="59">
        <v>34625653</v>
      </c>
      <c r="R9" s="59">
        <v>1147399</v>
      </c>
      <c r="S9" s="59">
        <v>9496094</v>
      </c>
      <c r="T9" s="59">
        <v>-129620631</v>
      </c>
      <c r="U9" s="59">
        <v>-118977138</v>
      </c>
      <c r="V9" s="59">
        <v>15127021</v>
      </c>
      <c r="W9" s="59">
        <v>18446000</v>
      </c>
      <c r="X9" s="59">
        <v>-3318979</v>
      </c>
      <c r="Y9" s="60">
        <v>-17.99</v>
      </c>
      <c r="Z9" s="61">
        <v>18446000</v>
      </c>
    </row>
    <row r="10" spans="1:26" ht="20.25">
      <c r="A10" s="62" t="s">
        <v>109</v>
      </c>
      <c r="B10" s="63">
        <f>SUM(B5:B9)</f>
        <v>1563975074</v>
      </c>
      <c r="C10" s="63">
        <f>SUM(C5:C9)</f>
        <v>0</v>
      </c>
      <c r="D10" s="64">
        <f aca="true" t="shared" si="0" ref="D10:Z10">SUM(D5:D9)</f>
        <v>1698952088</v>
      </c>
      <c r="E10" s="65">
        <f t="shared" si="0"/>
        <v>1274647400</v>
      </c>
      <c r="F10" s="65">
        <f t="shared" si="0"/>
        <v>443188509</v>
      </c>
      <c r="G10" s="65">
        <f t="shared" si="0"/>
        <v>28724904</v>
      </c>
      <c r="H10" s="65">
        <f t="shared" si="0"/>
        <v>77494085</v>
      </c>
      <c r="I10" s="65">
        <f t="shared" si="0"/>
        <v>549407498</v>
      </c>
      <c r="J10" s="65">
        <f t="shared" si="0"/>
        <v>93027910</v>
      </c>
      <c r="K10" s="65">
        <f t="shared" si="0"/>
        <v>69225281</v>
      </c>
      <c r="L10" s="65">
        <f t="shared" si="0"/>
        <v>376799164</v>
      </c>
      <c r="M10" s="65">
        <f t="shared" si="0"/>
        <v>539052355</v>
      </c>
      <c r="N10" s="65">
        <f t="shared" si="0"/>
        <v>69456886</v>
      </c>
      <c r="O10" s="65">
        <f t="shared" si="0"/>
        <v>80698243</v>
      </c>
      <c r="P10" s="65">
        <f t="shared" si="0"/>
        <v>14477120</v>
      </c>
      <c r="Q10" s="65">
        <f t="shared" si="0"/>
        <v>164632249</v>
      </c>
      <c r="R10" s="65">
        <f t="shared" si="0"/>
        <v>24616671</v>
      </c>
      <c r="S10" s="65">
        <f t="shared" si="0"/>
        <v>287587260</v>
      </c>
      <c r="T10" s="65">
        <f t="shared" si="0"/>
        <v>-30310466</v>
      </c>
      <c r="U10" s="65">
        <f t="shared" si="0"/>
        <v>281893465</v>
      </c>
      <c r="V10" s="65">
        <f t="shared" si="0"/>
        <v>1534985567</v>
      </c>
      <c r="W10" s="65">
        <f t="shared" si="0"/>
        <v>1274647400</v>
      </c>
      <c r="X10" s="65">
        <f t="shared" si="0"/>
        <v>260338167</v>
      </c>
      <c r="Y10" s="66">
        <f>+IF(W10&lt;&gt;0,(X10/W10)*100,0)</f>
        <v>20.424328092616044</v>
      </c>
      <c r="Z10" s="67">
        <f t="shared" si="0"/>
        <v>1274647400</v>
      </c>
    </row>
    <row r="11" spans="1:26" ht="12.75">
      <c r="A11" s="57" t="s">
        <v>36</v>
      </c>
      <c r="B11" s="18">
        <v>521214416</v>
      </c>
      <c r="C11" s="18">
        <v>0</v>
      </c>
      <c r="D11" s="58">
        <v>595022239</v>
      </c>
      <c r="E11" s="59">
        <v>591330256</v>
      </c>
      <c r="F11" s="59">
        <v>44838230</v>
      </c>
      <c r="G11" s="59">
        <v>44985842</v>
      </c>
      <c r="H11" s="59">
        <v>44657106</v>
      </c>
      <c r="I11" s="59">
        <v>134481178</v>
      </c>
      <c r="J11" s="59">
        <v>47444802</v>
      </c>
      <c r="K11" s="59">
        <v>44588945</v>
      </c>
      <c r="L11" s="59">
        <v>52218403</v>
      </c>
      <c r="M11" s="59">
        <v>144252150</v>
      </c>
      <c r="N11" s="59">
        <v>51896155</v>
      </c>
      <c r="O11" s="59">
        <v>51415724</v>
      </c>
      <c r="P11" s="59">
        <v>56430878</v>
      </c>
      <c r="Q11" s="59">
        <v>159742757</v>
      </c>
      <c r="R11" s="59">
        <v>51268348</v>
      </c>
      <c r="S11" s="59">
        <v>32455260</v>
      </c>
      <c r="T11" s="59">
        <v>66566680</v>
      </c>
      <c r="U11" s="59">
        <v>150290288</v>
      </c>
      <c r="V11" s="59">
        <v>588766373</v>
      </c>
      <c r="W11" s="59">
        <v>591330256</v>
      </c>
      <c r="X11" s="59">
        <v>-2563883</v>
      </c>
      <c r="Y11" s="60">
        <v>-0.43</v>
      </c>
      <c r="Z11" s="61">
        <v>591330256</v>
      </c>
    </row>
    <row r="12" spans="1:26" ht="12.75">
      <c r="A12" s="57" t="s">
        <v>37</v>
      </c>
      <c r="B12" s="18">
        <v>13331816</v>
      </c>
      <c r="C12" s="18">
        <v>0</v>
      </c>
      <c r="D12" s="58">
        <v>12834541</v>
      </c>
      <c r="E12" s="59">
        <v>14680273</v>
      </c>
      <c r="F12" s="59">
        <v>1062448</v>
      </c>
      <c r="G12" s="59">
        <v>1126223</v>
      </c>
      <c r="H12" s="59">
        <v>1198926</v>
      </c>
      <c r="I12" s="59">
        <v>3387597</v>
      </c>
      <c r="J12" s="59">
        <v>1044383</v>
      </c>
      <c r="K12" s="59">
        <v>1224678</v>
      </c>
      <c r="L12" s="59">
        <v>1246159</v>
      </c>
      <c r="M12" s="59">
        <v>3515220</v>
      </c>
      <c r="N12" s="59">
        <v>1142916</v>
      </c>
      <c r="O12" s="59">
        <v>1405096</v>
      </c>
      <c r="P12" s="59">
        <v>1191828</v>
      </c>
      <c r="Q12" s="59">
        <v>3739840</v>
      </c>
      <c r="R12" s="59">
        <v>1094181</v>
      </c>
      <c r="S12" s="59">
        <v>1167754</v>
      </c>
      <c r="T12" s="59">
        <v>2184825</v>
      </c>
      <c r="U12" s="59">
        <v>4446760</v>
      </c>
      <c r="V12" s="59">
        <v>15089417</v>
      </c>
      <c r="W12" s="59">
        <v>14680273</v>
      </c>
      <c r="X12" s="59">
        <v>409144</v>
      </c>
      <c r="Y12" s="60">
        <v>2.79</v>
      </c>
      <c r="Z12" s="61">
        <v>14680273</v>
      </c>
    </row>
    <row r="13" spans="1:26" ht="12.75">
      <c r="A13" s="57" t="s">
        <v>110</v>
      </c>
      <c r="B13" s="18">
        <v>192732727</v>
      </c>
      <c r="C13" s="18">
        <v>0</v>
      </c>
      <c r="D13" s="58">
        <v>41089782</v>
      </c>
      <c r="E13" s="59">
        <v>100000000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274013085</v>
      </c>
      <c r="U13" s="59">
        <v>274013085</v>
      </c>
      <c r="V13" s="59">
        <v>274013085</v>
      </c>
      <c r="W13" s="59">
        <v>100000000</v>
      </c>
      <c r="X13" s="59">
        <v>174013085</v>
      </c>
      <c r="Y13" s="60">
        <v>174.01</v>
      </c>
      <c r="Z13" s="61">
        <v>100000000</v>
      </c>
    </row>
    <row r="14" spans="1:26" ht="12.75">
      <c r="A14" s="57" t="s">
        <v>38</v>
      </c>
      <c r="B14" s="18">
        <v>1642741</v>
      </c>
      <c r="C14" s="18">
        <v>0</v>
      </c>
      <c r="D14" s="58">
        <v>1200000</v>
      </c>
      <c r="E14" s="59">
        <v>550000</v>
      </c>
      <c r="F14" s="59">
        <v>71697</v>
      </c>
      <c r="G14" s="59">
        <v>71724</v>
      </c>
      <c r="H14" s="59">
        <v>6895</v>
      </c>
      <c r="I14" s="59">
        <v>150316</v>
      </c>
      <c r="J14" s="59">
        <v>15751</v>
      </c>
      <c r="K14" s="59">
        <v>42301</v>
      </c>
      <c r="L14" s="59">
        <v>5710</v>
      </c>
      <c r="M14" s="59">
        <v>63762</v>
      </c>
      <c r="N14" s="59">
        <v>19317</v>
      </c>
      <c r="O14" s="59">
        <v>19090</v>
      </c>
      <c r="P14" s="59">
        <v>310</v>
      </c>
      <c r="Q14" s="59">
        <v>38717</v>
      </c>
      <c r="R14" s="59">
        <v>0</v>
      </c>
      <c r="S14" s="59">
        <v>14473</v>
      </c>
      <c r="T14" s="59">
        <v>66487</v>
      </c>
      <c r="U14" s="59">
        <v>80960</v>
      </c>
      <c r="V14" s="59">
        <v>333755</v>
      </c>
      <c r="W14" s="59">
        <v>550000</v>
      </c>
      <c r="X14" s="59">
        <v>-216245</v>
      </c>
      <c r="Y14" s="60">
        <v>-39.32</v>
      </c>
      <c r="Z14" s="61">
        <v>550000</v>
      </c>
    </row>
    <row r="15" spans="1:26" ht="12.75">
      <c r="A15" s="57" t="s">
        <v>39</v>
      </c>
      <c r="B15" s="18">
        <v>116076426</v>
      </c>
      <c r="C15" s="18">
        <v>0</v>
      </c>
      <c r="D15" s="58">
        <v>48605487</v>
      </c>
      <c r="E15" s="59">
        <v>52706901</v>
      </c>
      <c r="F15" s="59">
        <v>32000</v>
      </c>
      <c r="G15" s="59">
        <v>101111</v>
      </c>
      <c r="H15" s="59">
        <v>7480612</v>
      </c>
      <c r="I15" s="59">
        <v>7613723</v>
      </c>
      <c r="J15" s="59">
        <v>2158193</v>
      </c>
      <c r="K15" s="59">
        <v>426500</v>
      </c>
      <c r="L15" s="59">
        <v>2428085</v>
      </c>
      <c r="M15" s="59">
        <v>5012778</v>
      </c>
      <c r="N15" s="59">
        <v>5885316</v>
      </c>
      <c r="O15" s="59">
        <v>-142239</v>
      </c>
      <c r="P15" s="59">
        <v>2973471</v>
      </c>
      <c r="Q15" s="59">
        <v>8716548</v>
      </c>
      <c r="R15" s="59">
        <v>9686085</v>
      </c>
      <c r="S15" s="59">
        <v>2500</v>
      </c>
      <c r="T15" s="59">
        <v>7744821</v>
      </c>
      <c r="U15" s="59">
        <v>17433406</v>
      </c>
      <c r="V15" s="59">
        <v>38776455</v>
      </c>
      <c r="W15" s="59">
        <v>52706901</v>
      </c>
      <c r="X15" s="59">
        <v>-13930446</v>
      </c>
      <c r="Y15" s="60">
        <v>-26.43</v>
      </c>
      <c r="Z15" s="61">
        <v>52706901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529364167</v>
      </c>
      <c r="C17" s="18">
        <v>0</v>
      </c>
      <c r="D17" s="58">
        <v>335941651</v>
      </c>
      <c r="E17" s="59">
        <v>382109911</v>
      </c>
      <c r="F17" s="59">
        <v>24037925</v>
      </c>
      <c r="G17" s="59">
        <v>22790161</v>
      </c>
      <c r="H17" s="59">
        <v>24099156</v>
      </c>
      <c r="I17" s="59">
        <v>70927242</v>
      </c>
      <c r="J17" s="59">
        <v>23798828</v>
      </c>
      <c r="K17" s="59">
        <v>37409908</v>
      </c>
      <c r="L17" s="59">
        <v>42300102</v>
      </c>
      <c r="M17" s="59">
        <v>103508838</v>
      </c>
      <c r="N17" s="59">
        <v>16994248</v>
      </c>
      <c r="O17" s="59">
        <v>28499795</v>
      </c>
      <c r="P17" s="59">
        <v>46098496</v>
      </c>
      <c r="Q17" s="59">
        <v>91592539</v>
      </c>
      <c r="R17" s="59">
        <v>5119375</v>
      </c>
      <c r="S17" s="59">
        <v>14863009</v>
      </c>
      <c r="T17" s="59">
        <v>57313354</v>
      </c>
      <c r="U17" s="59">
        <v>77295738</v>
      </c>
      <c r="V17" s="59">
        <v>343324357</v>
      </c>
      <c r="W17" s="59">
        <v>382109911</v>
      </c>
      <c r="X17" s="59">
        <v>-38785554</v>
      </c>
      <c r="Y17" s="60">
        <v>-10.15</v>
      </c>
      <c r="Z17" s="61">
        <v>382109911</v>
      </c>
    </row>
    <row r="18" spans="1:26" ht="12.75">
      <c r="A18" s="68" t="s">
        <v>41</v>
      </c>
      <c r="B18" s="69">
        <f>SUM(B11:B17)</f>
        <v>1374362293</v>
      </c>
      <c r="C18" s="69">
        <f>SUM(C11:C17)</f>
        <v>0</v>
      </c>
      <c r="D18" s="70">
        <f aca="true" t="shared" si="1" ref="D18:Z18">SUM(D11:D17)</f>
        <v>1034693700</v>
      </c>
      <c r="E18" s="71">
        <f t="shared" si="1"/>
        <v>1141377341</v>
      </c>
      <c r="F18" s="71">
        <f t="shared" si="1"/>
        <v>70042300</v>
      </c>
      <c r="G18" s="71">
        <f t="shared" si="1"/>
        <v>69075061</v>
      </c>
      <c r="H18" s="71">
        <f t="shared" si="1"/>
        <v>77442695</v>
      </c>
      <c r="I18" s="71">
        <f t="shared" si="1"/>
        <v>216560056</v>
      </c>
      <c r="J18" s="71">
        <f t="shared" si="1"/>
        <v>74461957</v>
      </c>
      <c r="K18" s="71">
        <f t="shared" si="1"/>
        <v>83692332</v>
      </c>
      <c r="L18" s="71">
        <f t="shared" si="1"/>
        <v>98198459</v>
      </c>
      <c r="M18" s="71">
        <f t="shared" si="1"/>
        <v>256352748</v>
      </c>
      <c r="N18" s="71">
        <f t="shared" si="1"/>
        <v>75937952</v>
      </c>
      <c r="O18" s="71">
        <f t="shared" si="1"/>
        <v>81197466</v>
      </c>
      <c r="P18" s="71">
        <f t="shared" si="1"/>
        <v>106694983</v>
      </c>
      <c r="Q18" s="71">
        <f t="shared" si="1"/>
        <v>263830401</v>
      </c>
      <c r="R18" s="71">
        <f t="shared" si="1"/>
        <v>67167989</v>
      </c>
      <c r="S18" s="71">
        <f t="shared" si="1"/>
        <v>48502996</v>
      </c>
      <c r="T18" s="71">
        <f t="shared" si="1"/>
        <v>407889252</v>
      </c>
      <c r="U18" s="71">
        <f t="shared" si="1"/>
        <v>523560237</v>
      </c>
      <c r="V18" s="71">
        <f t="shared" si="1"/>
        <v>1260303442</v>
      </c>
      <c r="W18" s="71">
        <f t="shared" si="1"/>
        <v>1141377341</v>
      </c>
      <c r="X18" s="71">
        <f t="shared" si="1"/>
        <v>118926101</v>
      </c>
      <c r="Y18" s="66">
        <f>+IF(W18&lt;&gt;0,(X18/W18)*100,0)</f>
        <v>10.419525316299406</v>
      </c>
      <c r="Z18" s="72">
        <f t="shared" si="1"/>
        <v>1141377341</v>
      </c>
    </row>
    <row r="19" spans="1:26" ht="12.75">
      <c r="A19" s="68" t="s">
        <v>42</v>
      </c>
      <c r="B19" s="73">
        <f>+B10-B18</f>
        <v>189612781</v>
      </c>
      <c r="C19" s="73">
        <f>+C10-C18</f>
        <v>0</v>
      </c>
      <c r="D19" s="74">
        <f aca="true" t="shared" si="2" ref="D19:Z19">+D10-D18</f>
        <v>664258388</v>
      </c>
      <c r="E19" s="75">
        <f t="shared" si="2"/>
        <v>133270059</v>
      </c>
      <c r="F19" s="75">
        <f t="shared" si="2"/>
        <v>373146209</v>
      </c>
      <c r="G19" s="75">
        <f t="shared" si="2"/>
        <v>-40350157</v>
      </c>
      <c r="H19" s="75">
        <f t="shared" si="2"/>
        <v>51390</v>
      </c>
      <c r="I19" s="75">
        <f t="shared" si="2"/>
        <v>332847442</v>
      </c>
      <c r="J19" s="75">
        <f t="shared" si="2"/>
        <v>18565953</v>
      </c>
      <c r="K19" s="75">
        <f t="shared" si="2"/>
        <v>-14467051</v>
      </c>
      <c r="L19" s="75">
        <f t="shared" si="2"/>
        <v>278600705</v>
      </c>
      <c r="M19" s="75">
        <f t="shared" si="2"/>
        <v>282699607</v>
      </c>
      <c r="N19" s="75">
        <f t="shared" si="2"/>
        <v>-6481066</v>
      </c>
      <c r="O19" s="75">
        <f t="shared" si="2"/>
        <v>-499223</v>
      </c>
      <c r="P19" s="75">
        <f t="shared" si="2"/>
        <v>-92217863</v>
      </c>
      <c r="Q19" s="75">
        <f t="shared" si="2"/>
        <v>-99198152</v>
      </c>
      <c r="R19" s="75">
        <f t="shared" si="2"/>
        <v>-42551318</v>
      </c>
      <c r="S19" s="75">
        <f t="shared" si="2"/>
        <v>239084264</v>
      </c>
      <c r="T19" s="75">
        <f t="shared" si="2"/>
        <v>-438199718</v>
      </c>
      <c r="U19" s="75">
        <f t="shared" si="2"/>
        <v>-241666772</v>
      </c>
      <c r="V19" s="75">
        <f t="shared" si="2"/>
        <v>274682125</v>
      </c>
      <c r="W19" s="75">
        <f>IF(E10=E18,0,W10-W18)</f>
        <v>133270059</v>
      </c>
      <c r="X19" s="75">
        <f t="shared" si="2"/>
        <v>141412066</v>
      </c>
      <c r="Y19" s="76">
        <f>+IF(W19&lt;&gt;0,(X19/W19)*100,0)</f>
        <v>106.10940451373251</v>
      </c>
      <c r="Z19" s="77">
        <f t="shared" si="2"/>
        <v>133270059</v>
      </c>
    </row>
    <row r="20" spans="1:26" ht="20.25">
      <c r="A20" s="78" t="s">
        <v>43</v>
      </c>
      <c r="B20" s="79">
        <v>0</v>
      </c>
      <c r="C20" s="79">
        <v>0</v>
      </c>
      <c r="D20" s="80">
        <v>50000000</v>
      </c>
      <c r="E20" s="81">
        <v>541115600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541115600</v>
      </c>
      <c r="X20" s="81">
        <v>-541115600</v>
      </c>
      <c r="Y20" s="82">
        <v>-100</v>
      </c>
      <c r="Z20" s="83">
        <v>541115600</v>
      </c>
    </row>
    <row r="21" spans="1:26" ht="41.25">
      <c r="A21" s="84" t="s">
        <v>111</v>
      </c>
      <c r="B21" s="85">
        <v>0</v>
      </c>
      <c r="C21" s="85">
        <v>0</v>
      </c>
      <c r="D21" s="86">
        <v>225000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189612781</v>
      </c>
      <c r="C22" s="91">
        <f>SUM(C19:C21)</f>
        <v>0</v>
      </c>
      <c r="D22" s="92">
        <f aca="true" t="shared" si="3" ref="D22:Z22">SUM(D19:D21)</f>
        <v>714483388</v>
      </c>
      <c r="E22" s="93">
        <f t="shared" si="3"/>
        <v>674385659</v>
      </c>
      <c r="F22" s="93">
        <f t="shared" si="3"/>
        <v>373146209</v>
      </c>
      <c r="G22" s="93">
        <f t="shared" si="3"/>
        <v>-40350157</v>
      </c>
      <c r="H22" s="93">
        <f t="shared" si="3"/>
        <v>51390</v>
      </c>
      <c r="I22" s="93">
        <f t="shared" si="3"/>
        <v>332847442</v>
      </c>
      <c r="J22" s="93">
        <f t="shared" si="3"/>
        <v>18565953</v>
      </c>
      <c r="K22" s="93">
        <f t="shared" si="3"/>
        <v>-14467051</v>
      </c>
      <c r="L22" s="93">
        <f t="shared" si="3"/>
        <v>278600705</v>
      </c>
      <c r="M22" s="93">
        <f t="shared" si="3"/>
        <v>282699607</v>
      </c>
      <c r="N22" s="93">
        <f t="shared" si="3"/>
        <v>-6481066</v>
      </c>
      <c r="O22" s="93">
        <f t="shared" si="3"/>
        <v>-499223</v>
      </c>
      <c r="P22" s="93">
        <f t="shared" si="3"/>
        <v>-92217863</v>
      </c>
      <c r="Q22" s="93">
        <f t="shared" si="3"/>
        <v>-99198152</v>
      </c>
      <c r="R22" s="93">
        <f t="shared" si="3"/>
        <v>-42551318</v>
      </c>
      <c r="S22" s="93">
        <f t="shared" si="3"/>
        <v>239084264</v>
      </c>
      <c r="T22" s="93">
        <f t="shared" si="3"/>
        <v>-438199718</v>
      </c>
      <c r="U22" s="93">
        <f t="shared" si="3"/>
        <v>-241666772</v>
      </c>
      <c r="V22" s="93">
        <f t="shared" si="3"/>
        <v>274682125</v>
      </c>
      <c r="W22" s="93">
        <f t="shared" si="3"/>
        <v>674385659</v>
      </c>
      <c r="X22" s="93">
        <f t="shared" si="3"/>
        <v>-399703534</v>
      </c>
      <c r="Y22" s="94">
        <f>+IF(W22&lt;&gt;0,(X22/W22)*100,0)</f>
        <v>-59.26928140682778</v>
      </c>
      <c r="Z22" s="95">
        <f t="shared" si="3"/>
        <v>674385659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189612781</v>
      </c>
      <c r="C24" s="73">
        <f>SUM(C22:C23)</f>
        <v>0</v>
      </c>
      <c r="D24" s="74">
        <f aca="true" t="shared" si="4" ref="D24:Z24">SUM(D22:D23)</f>
        <v>714483388</v>
      </c>
      <c r="E24" s="75">
        <f t="shared" si="4"/>
        <v>674385659</v>
      </c>
      <c r="F24" s="75">
        <f t="shared" si="4"/>
        <v>373146209</v>
      </c>
      <c r="G24" s="75">
        <f t="shared" si="4"/>
        <v>-40350157</v>
      </c>
      <c r="H24" s="75">
        <f t="shared" si="4"/>
        <v>51390</v>
      </c>
      <c r="I24" s="75">
        <f t="shared" si="4"/>
        <v>332847442</v>
      </c>
      <c r="J24" s="75">
        <f t="shared" si="4"/>
        <v>18565953</v>
      </c>
      <c r="K24" s="75">
        <f t="shared" si="4"/>
        <v>-14467051</v>
      </c>
      <c r="L24" s="75">
        <f t="shared" si="4"/>
        <v>278600705</v>
      </c>
      <c r="M24" s="75">
        <f t="shared" si="4"/>
        <v>282699607</v>
      </c>
      <c r="N24" s="75">
        <f t="shared" si="4"/>
        <v>-6481066</v>
      </c>
      <c r="O24" s="75">
        <f t="shared" si="4"/>
        <v>-499223</v>
      </c>
      <c r="P24" s="75">
        <f t="shared" si="4"/>
        <v>-92217863</v>
      </c>
      <c r="Q24" s="75">
        <f t="shared" si="4"/>
        <v>-99198152</v>
      </c>
      <c r="R24" s="75">
        <f t="shared" si="4"/>
        <v>-42551318</v>
      </c>
      <c r="S24" s="75">
        <f t="shared" si="4"/>
        <v>239084264</v>
      </c>
      <c r="T24" s="75">
        <f t="shared" si="4"/>
        <v>-438199718</v>
      </c>
      <c r="U24" s="75">
        <f t="shared" si="4"/>
        <v>-241666772</v>
      </c>
      <c r="V24" s="75">
        <f t="shared" si="4"/>
        <v>274682125</v>
      </c>
      <c r="W24" s="75">
        <f t="shared" si="4"/>
        <v>674385659</v>
      </c>
      <c r="X24" s="75">
        <f t="shared" si="4"/>
        <v>-399703534</v>
      </c>
      <c r="Y24" s="76">
        <f>+IF(W24&lt;&gt;0,(X24/W24)*100,0)</f>
        <v>-59.26928140682778</v>
      </c>
      <c r="Z24" s="77">
        <f t="shared" si="4"/>
        <v>674385659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725535358</v>
      </c>
      <c r="C27" s="21">
        <v>0</v>
      </c>
      <c r="D27" s="103">
        <v>714483388</v>
      </c>
      <c r="E27" s="104">
        <v>679012859</v>
      </c>
      <c r="F27" s="104">
        <v>23185807</v>
      </c>
      <c r="G27" s="104">
        <v>29286731</v>
      </c>
      <c r="H27" s="104">
        <v>27377481</v>
      </c>
      <c r="I27" s="104">
        <v>79850019</v>
      </c>
      <c r="J27" s="104">
        <v>29539670</v>
      </c>
      <c r="K27" s="104">
        <v>50591735</v>
      </c>
      <c r="L27" s="104">
        <v>62482993</v>
      </c>
      <c r="M27" s="104">
        <v>142614398</v>
      </c>
      <c r="N27" s="104">
        <v>33739198</v>
      </c>
      <c r="O27" s="104">
        <v>90053716</v>
      </c>
      <c r="P27" s="104">
        <v>38901130</v>
      </c>
      <c r="Q27" s="104">
        <v>162694044</v>
      </c>
      <c r="R27" s="104">
        <v>38954477</v>
      </c>
      <c r="S27" s="104">
        <v>25449338</v>
      </c>
      <c r="T27" s="104">
        <v>106457536</v>
      </c>
      <c r="U27" s="104">
        <v>170861351</v>
      </c>
      <c r="V27" s="104">
        <v>556019812</v>
      </c>
      <c r="W27" s="104">
        <v>679012859</v>
      </c>
      <c r="X27" s="104">
        <v>-122993047</v>
      </c>
      <c r="Y27" s="105">
        <v>-18.11</v>
      </c>
      <c r="Z27" s="106">
        <v>679012859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547025783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22992575</v>
      </c>
      <c r="L28" s="59">
        <v>5032875</v>
      </c>
      <c r="M28" s="59">
        <v>28025450</v>
      </c>
      <c r="N28" s="59">
        <v>13900842</v>
      </c>
      <c r="O28" s="59">
        <v>74719446</v>
      </c>
      <c r="P28" s="59">
        <v>149616463</v>
      </c>
      <c r="Q28" s="59">
        <v>238236751</v>
      </c>
      <c r="R28" s="59">
        <v>11932006</v>
      </c>
      <c r="S28" s="59">
        <v>14776162</v>
      </c>
      <c r="T28" s="59">
        <v>50827819</v>
      </c>
      <c r="U28" s="59">
        <v>77535987</v>
      </c>
      <c r="V28" s="59">
        <v>343798188</v>
      </c>
      <c r="W28" s="59">
        <v>547025783</v>
      </c>
      <c r="X28" s="59">
        <v>-203227595</v>
      </c>
      <c r="Y28" s="60">
        <v>-37.15</v>
      </c>
      <c r="Z28" s="61">
        <v>547025783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131987076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884800</v>
      </c>
      <c r="L31" s="59">
        <v>2073913</v>
      </c>
      <c r="M31" s="59">
        <v>2958713</v>
      </c>
      <c r="N31" s="59">
        <v>-884800</v>
      </c>
      <c r="O31" s="59">
        <v>4575126</v>
      </c>
      <c r="P31" s="59">
        <v>82467053</v>
      </c>
      <c r="Q31" s="59">
        <v>86157379</v>
      </c>
      <c r="R31" s="59">
        <v>322550</v>
      </c>
      <c r="S31" s="59">
        <v>5556153</v>
      </c>
      <c r="T31" s="59">
        <v>13638226</v>
      </c>
      <c r="U31" s="59">
        <v>19516929</v>
      </c>
      <c r="V31" s="59">
        <v>108633021</v>
      </c>
      <c r="W31" s="59">
        <v>131987076</v>
      </c>
      <c r="X31" s="59">
        <v>-23354055</v>
      </c>
      <c r="Y31" s="60">
        <v>-17.69</v>
      </c>
      <c r="Z31" s="61">
        <v>131987076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0</v>
      </c>
      <c r="E32" s="104">
        <f t="shared" si="5"/>
        <v>679012859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23877375</v>
      </c>
      <c r="L32" s="104">
        <f t="shared" si="5"/>
        <v>7106788</v>
      </c>
      <c r="M32" s="104">
        <f t="shared" si="5"/>
        <v>30984163</v>
      </c>
      <c r="N32" s="104">
        <f t="shared" si="5"/>
        <v>13016042</v>
      </c>
      <c r="O32" s="104">
        <f t="shared" si="5"/>
        <v>79294572</v>
      </c>
      <c r="P32" s="104">
        <f t="shared" si="5"/>
        <v>232083516</v>
      </c>
      <c r="Q32" s="104">
        <f t="shared" si="5"/>
        <v>324394130</v>
      </c>
      <c r="R32" s="104">
        <f t="shared" si="5"/>
        <v>12254556</v>
      </c>
      <c r="S32" s="104">
        <f t="shared" si="5"/>
        <v>20332315</v>
      </c>
      <c r="T32" s="104">
        <f t="shared" si="5"/>
        <v>64466045</v>
      </c>
      <c r="U32" s="104">
        <f t="shared" si="5"/>
        <v>97052916</v>
      </c>
      <c r="V32" s="104">
        <f t="shared" si="5"/>
        <v>452431209</v>
      </c>
      <c r="W32" s="104">
        <f t="shared" si="5"/>
        <v>679012859</v>
      </c>
      <c r="X32" s="104">
        <f t="shared" si="5"/>
        <v>-226581650</v>
      </c>
      <c r="Y32" s="105">
        <f>+IF(W32&lt;&gt;0,(X32/W32)*100,0)</f>
        <v>-33.36927231889138</v>
      </c>
      <c r="Z32" s="106">
        <f t="shared" si="5"/>
        <v>679012859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742176350</v>
      </c>
      <c r="C35" s="18">
        <v>0</v>
      </c>
      <c r="D35" s="58">
        <v>1</v>
      </c>
      <c r="E35" s="59">
        <v>767170420</v>
      </c>
      <c r="F35" s="59">
        <v>-4876184799</v>
      </c>
      <c r="G35" s="59">
        <v>-32883459</v>
      </c>
      <c r="H35" s="59">
        <v>-148387514</v>
      </c>
      <c r="I35" s="59">
        <v>-5057455772</v>
      </c>
      <c r="J35" s="59">
        <v>-69600319</v>
      </c>
      <c r="K35" s="59">
        <v>-38729960</v>
      </c>
      <c r="L35" s="59">
        <v>395035004</v>
      </c>
      <c r="M35" s="59">
        <v>286704725</v>
      </c>
      <c r="N35" s="59">
        <v>-156225679</v>
      </c>
      <c r="O35" s="59">
        <v>-118227894</v>
      </c>
      <c r="P35" s="59">
        <v>-107784023</v>
      </c>
      <c r="Q35" s="59">
        <v>-382237596</v>
      </c>
      <c r="R35" s="59">
        <v>-71993920</v>
      </c>
      <c r="S35" s="59">
        <v>355619128</v>
      </c>
      <c r="T35" s="59">
        <v>-345969823</v>
      </c>
      <c r="U35" s="59">
        <v>-62344615</v>
      </c>
      <c r="V35" s="59">
        <v>-5215333258</v>
      </c>
      <c r="W35" s="59">
        <v>767170420</v>
      </c>
      <c r="X35" s="59">
        <v>-5982503678</v>
      </c>
      <c r="Y35" s="60">
        <v>-779.81</v>
      </c>
      <c r="Z35" s="61">
        <v>767170420</v>
      </c>
    </row>
    <row r="36" spans="1:26" ht="12.75">
      <c r="A36" s="57" t="s">
        <v>53</v>
      </c>
      <c r="B36" s="18">
        <v>4434520592</v>
      </c>
      <c r="C36" s="18">
        <v>0</v>
      </c>
      <c r="D36" s="58">
        <v>714483388</v>
      </c>
      <c r="E36" s="59">
        <v>5113533754</v>
      </c>
      <c r="F36" s="59">
        <v>6347682628</v>
      </c>
      <c r="G36" s="59">
        <v>29286731</v>
      </c>
      <c r="H36" s="59">
        <v>27377481</v>
      </c>
      <c r="I36" s="59">
        <v>6404346840</v>
      </c>
      <c r="J36" s="59">
        <v>29539670</v>
      </c>
      <c r="K36" s="59">
        <v>50591735</v>
      </c>
      <c r="L36" s="59">
        <v>62482993</v>
      </c>
      <c r="M36" s="59">
        <v>142614398</v>
      </c>
      <c r="N36" s="59">
        <v>33739198</v>
      </c>
      <c r="O36" s="59">
        <v>90053716</v>
      </c>
      <c r="P36" s="59">
        <v>38901130</v>
      </c>
      <c r="Q36" s="59">
        <v>162694044</v>
      </c>
      <c r="R36" s="59">
        <v>38954477</v>
      </c>
      <c r="S36" s="59">
        <v>25449338</v>
      </c>
      <c r="T36" s="59">
        <v>-176735590</v>
      </c>
      <c r="U36" s="59">
        <v>-112331775</v>
      </c>
      <c r="V36" s="59">
        <v>6597323507</v>
      </c>
      <c r="W36" s="59">
        <v>5113533754</v>
      </c>
      <c r="X36" s="59">
        <v>1483789753</v>
      </c>
      <c r="Y36" s="60">
        <v>29.02</v>
      </c>
      <c r="Z36" s="61">
        <v>5113533754</v>
      </c>
    </row>
    <row r="37" spans="1:26" ht="12.75">
      <c r="A37" s="57" t="s">
        <v>54</v>
      </c>
      <c r="B37" s="18">
        <v>1091292172</v>
      </c>
      <c r="C37" s="18">
        <v>0</v>
      </c>
      <c r="D37" s="58">
        <v>0</v>
      </c>
      <c r="E37" s="59">
        <v>1121300617</v>
      </c>
      <c r="F37" s="59">
        <v>1013069040</v>
      </c>
      <c r="G37" s="59">
        <v>36374040</v>
      </c>
      <c r="H37" s="59">
        <v>-121061417</v>
      </c>
      <c r="I37" s="59">
        <v>928381663</v>
      </c>
      <c r="J37" s="59">
        <v>-58626598</v>
      </c>
      <c r="K37" s="59">
        <v>26328825</v>
      </c>
      <c r="L37" s="59">
        <v>181730451</v>
      </c>
      <c r="M37" s="59">
        <v>149432678</v>
      </c>
      <c r="N37" s="59">
        <v>-116005422</v>
      </c>
      <c r="O37" s="59">
        <v>-27674957</v>
      </c>
      <c r="P37" s="59">
        <v>23334966</v>
      </c>
      <c r="Q37" s="59">
        <v>-120345413</v>
      </c>
      <c r="R37" s="59">
        <v>9511875</v>
      </c>
      <c r="S37" s="59">
        <v>141984201</v>
      </c>
      <c r="T37" s="59">
        <v>-88114647</v>
      </c>
      <c r="U37" s="59">
        <v>63381429</v>
      </c>
      <c r="V37" s="59">
        <v>1020850357</v>
      </c>
      <c r="W37" s="59">
        <v>1121300617</v>
      </c>
      <c r="X37" s="59">
        <v>-100450260</v>
      </c>
      <c r="Y37" s="60">
        <v>-8.96</v>
      </c>
      <c r="Z37" s="61">
        <v>1121300617</v>
      </c>
    </row>
    <row r="38" spans="1:26" ht="12.75">
      <c r="A38" s="57" t="s">
        <v>55</v>
      </c>
      <c r="B38" s="18">
        <v>386884</v>
      </c>
      <c r="C38" s="18">
        <v>0</v>
      </c>
      <c r="D38" s="58">
        <v>0</v>
      </c>
      <c r="E38" s="59">
        <v>0</v>
      </c>
      <c r="F38" s="59">
        <v>2484093</v>
      </c>
      <c r="G38" s="59">
        <v>0</v>
      </c>
      <c r="H38" s="59">
        <v>0</v>
      </c>
      <c r="I38" s="59">
        <v>2484093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2484093</v>
      </c>
      <c r="W38" s="59">
        <v>0</v>
      </c>
      <c r="X38" s="59">
        <v>2484093</v>
      </c>
      <c r="Y38" s="60">
        <v>0</v>
      </c>
      <c r="Z38" s="61">
        <v>0</v>
      </c>
    </row>
    <row r="39" spans="1:26" ht="12.75">
      <c r="A39" s="57" t="s">
        <v>56</v>
      </c>
      <c r="B39" s="18">
        <v>3895405115</v>
      </c>
      <c r="C39" s="18">
        <v>0</v>
      </c>
      <c r="D39" s="58">
        <v>0</v>
      </c>
      <c r="E39" s="59">
        <v>4759403557</v>
      </c>
      <c r="F39" s="59">
        <v>82798487</v>
      </c>
      <c r="G39" s="59">
        <v>379389</v>
      </c>
      <c r="H39" s="59">
        <v>0</v>
      </c>
      <c r="I39" s="59">
        <v>83177876</v>
      </c>
      <c r="J39" s="59">
        <v>0</v>
      </c>
      <c r="K39" s="59">
        <v>0</v>
      </c>
      <c r="L39" s="59">
        <v>-2813160</v>
      </c>
      <c r="M39" s="59">
        <v>-2813160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2581842</v>
      </c>
      <c r="U39" s="59">
        <v>2581842</v>
      </c>
      <c r="V39" s="59">
        <v>82946558</v>
      </c>
      <c r="W39" s="59">
        <v>4759403557</v>
      </c>
      <c r="X39" s="59">
        <v>-4676456999</v>
      </c>
      <c r="Y39" s="60">
        <v>-98.26</v>
      </c>
      <c r="Z39" s="61">
        <v>4759403557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302534976</v>
      </c>
      <c r="C42" s="18">
        <v>0</v>
      </c>
      <c r="D42" s="58">
        <v>662562549</v>
      </c>
      <c r="E42" s="59">
        <v>156015404</v>
      </c>
      <c r="F42" s="59">
        <v>458784357</v>
      </c>
      <c r="G42" s="59">
        <v>-64529247</v>
      </c>
      <c r="H42" s="59">
        <v>-69123467</v>
      </c>
      <c r="I42" s="59">
        <v>325131643</v>
      </c>
      <c r="J42" s="59">
        <v>-24772130</v>
      </c>
      <c r="K42" s="59">
        <v>-67368956</v>
      </c>
      <c r="L42" s="59">
        <v>373373765</v>
      </c>
      <c r="M42" s="59">
        <v>281232679</v>
      </c>
      <c r="N42" s="59">
        <v>-74730613</v>
      </c>
      <c r="O42" s="59">
        <v>-48594178</v>
      </c>
      <c r="P42" s="59">
        <v>-106591462</v>
      </c>
      <c r="Q42" s="59">
        <v>-229916253</v>
      </c>
      <c r="R42" s="59">
        <v>-67166344</v>
      </c>
      <c r="S42" s="59">
        <v>362699150</v>
      </c>
      <c r="T42" s="59">
        <v>-133538122</v>
      </c>
      <c r="U42" s="59">
        <v>161994684</v>
      </c>
      <c r="V42" s="59">
        <v>538442753</v>
      </c>
      <c r="W42" s="59">
        <v>156015404</v>
      </c>
      <c r="X42" s="59">
        <v>382427349</v>
      </c>
      <c r="Y42" s="60">
        <v>245.12</v>
      </c>
      <c r="Z42" s="61">
        <v>156015404</v>
      </c>
    </row>
    <row r="43" spans="1:26" ht="12.75">
      <c r="A43" s="57" t="s">
        <v>59</v>
      </c>
      <c r="B43" s="18">
        <v>-504982357</v>
      </c>
      <c r="C43" s="18">
        <v>0</v>
      </c>
      <c r="D43" s="58">
        <v>-714483388</v>
      </c>
      <c r="E43" s="59">
        <v>-676926859</v>
      </c>
      <c r="F43" s="59">
        <v>-22968595</v>
      </c>
      <c r="G43" s="59">
        <v>-30128147</v>
      </c>
      <c r="H43" s="59">
        <v>-28456446</v>
      </c>
      <c r="I43" s="59">
        <v>-81553188</v>
      </c>
      <c r="J43" s="59">
        <v>-30950240</v>
      </c>
      <c r="K43" s="59">
        <v>-51792558</v>
      </c>
      <c r="L43" s="59">
        <v>-73098782</v>
      </c>
      <c r="M43" s="59">
        <v>-155841580</v>
      </c>
      <c r="N43" s="59">
        <v>-39863460</v>
      </c>
      <c r="O43" s="59">
        <v>-100721242</v>
      </c>
      <c r="P43" s="59">
        <v>-35654913</v>
      </c>
      <c r="Q43" s="59">
        <v>-176239615</v>
      </c>
      <c r="R43" s="59">
        <v>-55212595</v>
      </c>
      <c r="S43" s="59">
        <v>-28729442</v>
      </c>
      <c r="T43" s="59">
        <v>-106664072</v>
      </c>
      <c r="U43" s="59">
        <v>-190606109</v>
      </c>
      <c r="V43" s="59">
        <v>-604240492</v>
      </c>
      <c r="W43" s="59">
        <v>-676926859</v>
      </c>
      <c r="X43" s="59">
        <v>72686367</v>
      </c>
      <c r="Y43" s="60">
        <v>-10.74</v>
      </c>
      <c r="Z43" s="61">
        <v>-676926859</v>
      </c>
    </row>
    <row r="44" spans="1:26" ht="12.75">
      <c r="A44" s="57" t="s">
        <v>60</v>
      </c>
      <c r="B44" s="18">
        <v>3218404</v>
      </c>
      <c r="C44" s="18">
        <v>0</v>
      </c>
      <c r="D44" s="58">
        <v>-8185896</v>
      </c>
      <c r="E44" s="59">
        <v>4409170</v>
      </c>
      <c r="F44" s="59">
        <v>4967492</v>
      </c>
      <c r="G44" s="59">
        <v>-4967492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-3776726</v>
      </c>
      <c r="X44" s="59">
        <v>3776726</v>
      </c>
      <c r="Y44" s="60">
        <v>-100</v>
      </c>
      <c r="Z44" s="61">
        <v>4409170</v>
      </c>
    </row>
    <row r="45" spans="1:26" ht="12.75">
      <c r="A45" s="68" t="s">
        <v>61</v>
      </c>
      <c r="B45" s="21">
        <v>-30683701</v>
      </c>
      <c r="C45" s="21">
        <v>0</v>
      </c>
      <c r="D45" s="103">
        <v>-60106735</v>
      </c>
      <c r="E45" s="104">
        <v>-281330827</v>
      </c>
      <c r="F45" s="104">
        <v>-5532848600</v>
      </c>
      <c r="G45" s="104">
        <f>+F45+G42+G43+G44+G83</f>
        <v>-5573937005</v>
      </c>
      <c r="H45" s="104">
        <f>+G45+H42+H43+H44+H83</f>
        <v>-5671516918</v>
      </c>
      <c r="I45" s="104">
        <f>+H45</f>
        <v>-5671516918</v>
      </c>
      <c r="J45" s="104">
        <f>+H45+J42+J43+J44+J83</f>
        <v>-5727239288</v>
      </c>
      <c r="K45" s="104">
        <f>+J45+K42+K43+K44+K83</f>
        <v>-5846400802</v>
      </c>
      <c r="L45" s="104">
        <f>+K45+L42+L43+L44+L83</f>
        <v>-5546125819</v>
      </c>
      <c r="M45" s="104">
        <f>+L45</f>
        <v>-5546125819</v>
      </c>
      <c r="N45" s="104">
        <f>+L45+N42+N43+N44+N83</f>
        <v>-5660719892</v>
      </c>
      <c r="O45" s="104">
        <f>+N45+O42+O43+O44+O83</f>
        <v>-5810035312</v>
      </c>
      <c r="P45" s="104">
        <f>+O45+P42+P43+P44+P83</f>
        <v>-5952281687</v>
      </c>
      <c r="Q45" s="104">
        <f>+P45</f>
        <v>-5952281687</v>
      </c>
      <c r="R45" s="104">
        <f>+P45+R42+R43+R44+R83</f>
        <v>-6074660626</v>
      </c>
      <c r="S45" s="104">
        <f>+R45+S42+S43+S44+S83</f>
        <v>-5740690918</v>
      </c>
      <c r="T45" s="104">
        <f>+S45+T42+T43+T44+T83</f>
        <v>-5980893112</v>
      </c>
      <c r="U45" s="104">
        <f>+T45</f>
        <v>-5980893112</v>
      </c>
      <c r="V45" s="104">
        <f>+U45</f>
        <v>-5980893112</v>
      </c>
      <c r="W45" s="104">
        <f>+W83+W42+W43+W44</f>
        <v>-289516723</v>
      </c>
      <c r="X45" s="104">
        <f>+V45-W45</f>
        <v>-5691376389</v>
      </c>
      <c r="Y45" s="105">
        <f>+IF(W45&lt;&gt;0,+(X45/W45)*100,0)</f>
        <v>1965.8195664918467</v>
      </c>
      <c r="Z45" s="106">
        <v>-281330827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0.13052037805098185</v>
      </c>
      <c r="C62" s="12">
        <f t="shared" si="7"/>
        <v>0</v>
      </c>
      <c r="D62" s="3">
        <f t="shared" si="7"/>
        <v>4.406598598927625</v>
      </c>
      <c r="E62" s="13">
        <f t="shared" si="7"/>
        <v>5.156991326946904</v>
      </c>
      <c r="F62" s="13">
        <f t="shared" si="7"/>
        <v>0.21533128460708403</v>
      </c>
      <c r="G62" s="13">
        <f t="shared" si="7"/>
        <v>0.30399538876544024</v>
      </c>
      <c r="H62" s="13">
        <f t="shared" si="7"/>
        <v>0.2184737517753471</v>
      </c>
      <c r="I62" s="13">
        <f t="shared" si="7"/>
        <v>0.24702503995510744</v>
      </c>
      <c r="J62" s="13">
        <f t="shared" si="7"/>
        <v>0.6698831435443836</v>
      </c>
      <c r="K62" s="13">
        <f t="shared" si="7"/>
        <v>0.26981602637526675</v>
      </c>
      <c r="L62" s="13">
        <f t="shared" si="7"/>
        <v>0.2206719064696801</v>
      </c>
      <c r="M62" s="13">
        <f t="shared" si="7"/>
        <v>0.3814771508904927</v>
      </c>
      <c r="N62" s="13">
        <f t="shared" si="7"/>
        <v>0.22367406820144906</v>
      </c>
      <c r="O62" s="13">
        <f t="shared" si="7"/>
        <v>0.12628288895511897</v>
      </c>
      <c r="P62" s="13">
        <f t="shared" si="7"/>
        <v>0.15505542403443376</v>
      </c>
      <c r="Q62" s="13">
        <f t="shared" si="7"/>
        <v>0.16846549194452531</v>
      </c>
      <c r="R62" s="13">
        <f t="shared" si="7"/>
        <v>0.008354788718566885</v>
      </c>
      <c r="S62" s="13">
        <f t="shared" si="7"/>
        <v>0.014834713196489583</v>
      </c>
      <c r="T62" s="13">
        <f t="shared" si="7"/>
        <v>0.10452632171171629</v>
      </c>
      <c r="U62" s="13">
        <f t="shared" si="7"/>
        <v>0.0371890799399186</v>
      </c>
      <c r="V62" s="13">
        <f t="shared" si="7"/>
        <v>0.20124104995667527</v>
      </c>
      <c r="W62" s="13">
        <f t="shared" si="7"/>
        <v>5.156991326946904</v>
      </c>
      <c r="X62" s="13">
        <f t="shared" si="7"/>
        <v>0</v>
      </c>
      <c r="Y62" s="13">
        <f t="shared" si="7"/>
        <v>0</v>
      </c>
      <c r="Z62" s="14">
        <f t="shared" si="7"/>
        <v>5.156991326946904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156205493</v>
      </c>
      <c r="C71" s="18">
        <v>0</v>
      </c>
      <c r="D71" s="19">
        <v>146031000</v>
      </c>
      <c r="E71" s="20">
        <v>198546000</v>
      </c>
      <c r="F71" s="20">
        <v>13207556</v>
      </c>
      <c r="G71" s="20">
        <v>14423903</v>
      </c>
      <c r="H71" s="20">
        <v>14119774</v>
      </c>
      <c r="I71" s="20">
        <v>41751233</v>
      </c>
      <c r="J71" s="20">
        <v>11974178</v>
      </c>
      <c r="K71" s="20">
        <v>11597532</v>
      </c>
      <c r="L71" s="20">
        <v>13422642</v>
      </c>
      <c r="M71" s="20">
        <v>36994352</v>
      </c>
      <c r="N71" s="20">
        <v>12825358</v>
      </c>
      <c r="O71" s="20">
        <v>12562272</v>
      </c>
      <c r="P71" s="20">
        <v>13285572</v>
      </c>
      <c r="Q71" s="20">
        <v>38673202</v>
      </c>
      <c r="R71" s="20">
        <v>19689307</v>
      </c>
      <c r="S71" s="20">
        <v>12349413</v>
      </c>
      <c r="T71" s="20">
        <v>12530815</v>
      </c>
      <c r="U71" s="20">
        <v>44569535</v>
      </c>
      <c r="V71" s="20">
        <v>161988322</v>
      </c>
      <c r="W71" s="20">
        <v>198546000</v>
      </c>
      <c r="X71" s="20">
        <v>0</v>
      </c>
      <c r="Y71" s="19">
        <v>0</v>
      </c>
      <c r="Z71" s="22">
        <v>198546000</v>
      </c>
    </row>
    <row r="72" spans="1:26" ht="12.75" hidden="1">
      <c r="A72" s="38" t="s">
        <v>68</v>
      </c>
      <c r="B72" s="18">
        <v>90825</v>
      </c>
      <c r="C72" s="18">
        <v>0</v>
      </c>
      <c r="D72" s="19">
        <v>0</v>
      </c>
      <c r="E72" s="20">
        <v>0</v>
      </c>
      <c r="F72" s="20">
        <v>4565</v>
      </c>
      <c r="G72" s="20">
        <v>4644</v>
      </c>
      <c r="H72" s="20">
        <v>4644</v>
      </c>
      <c r="I72" s="20">
        <v>13853</v>
      </c>
      <c r="J72" s="20">
        <v>3507</v>
      </c>
      <c r="K72" s="20">
        <v>1246</v>
      </c>
      <c r="L72" s="20">
        <v>0</v>
      </c>
      <c r="M72" s="20">
        <v>4753</v>
      </c>
      <c r="N72" s="20">
        <v>5562</v>
      </c>
      <c r="O72" s="20">
        <v>1179</v>
      </c>
      <c r="P72" s="20">
        <v>1055</v>
      </c>
      <c r="Q72" s="20">
        <v>7796</v>
      </c>
      <c r="R72" s="20">
        <v>0</v>
      </c>
      <c r="S72" s="20">
        <v>70</v>
      </c>
      <c r="T72" s="20">
        <v>2786</v>
      </c>
      <c r="U72" s="20">
        <v>2856</v>
      </c>
      <c r="V72" s="20">
        <v>29258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1047392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5789715</v>
      </c>
      <c r="C75" s="27">
        <v>0</v>
      </c>
      <c r="D75" s="28">
        <v>6435000</v>
      </c>
      <c r="E75" s="29">
        <v>10239000</v>
      </c>
      <c r="F75" s="29">
        <v>736719</v>
      </c>
      <c r="G75" s="29">
        <v>769370</v>
      </c>
      <c r="H75" s="29">
        <v>827663</v>
      </c>
      <c r="I75" s="29">
        <v>2333752</v>
      </c>
      <c r="J75" s="29">
        <v>703206</v>
      </c>
      <c r="K75" s="29">
        <v>805153</v>
      </c>
      <c r="L75" s="29">
        <v>954287</v>
      </c>
      <c r="M75" s="29">
        <v>2462646</v>
      </c>
      <c r="N75" s="29">
        <v>897087</v>
      </c>
      <c r="O75" s="29">
        <v>998241</v>
      </c>
      <c r="P75" s="29">
        <v>1075425</v>
      </c>
      <c r="Q75" s="29">
        <v>2970753</v>
      </c>
      <c r="R75" s="29">
        <v>1147399</v>
      </c>
      <c r="S75" s="29">
        <v>1225807</v>
      </c>
      <c r="T75" s="29">
        <v>1250415</v>
      </c>
      <c r="U75" s="29">
        <v>3623621</v>
      </c>
      <c r="V75" s="29">
        <v>11390772</v>
      </c>
      <c r="W75" s="29">
        <v>10239000</v>
      </c>
      <c r="X75" s="29">
        <v>0</v>
      </c>
      <c r="Y75" s="28">
        <v>0</v>
      </c>
      <c r="Z75" s="30">
        <v>10239000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203880</v>
      </c>
      <c r="C80" s="18">
        <v>0</v>
      </c>
      <c r="D80" s="19">
        <v>6435000</v>
      </c>
      <c r="E80" s="20">
        <v>10239000</v>
      </c>
      <c r="F80" s="20">
        <v>28440</v>
      </c>
      <c r="G80" s="20">
        <v>43848</v>
      </c>
      <c r="H80" s="20">
        <v>30848</v>
      </c>
      <c r="I80" s="20">
        <v>103136</v>
      </c>
      <c r="J80" s="20">
        <v>80213</v>
      </c>
      <c r="K80" s="20">
        <v>31292</v>
      </c>
      <c r="L80" s="20">
        <v>29620</v>
      </c>
      <c r="M80" s="20">
        <v>141125</v>
      </c>
      <c r="N80" s="20">
        <v>28687</v>
      </c>
      <c r="O80" s="20">
        <v>15864</v>
      </c>
      <c r="P80" s="20">
        <v>20600</v>
      </c>
      <c r="Q80" s="20">
        <v>65151</v>
      </c>
      <c r="R80" s="20">
        <v>1645</v>
      </c>
      <c r="S80" s="20">
        <v>1832</v>
      </c>
      <c r="T80" s="20">
        <v>13098</v>
      </c>
      <c r="U80" s="20">
        <v>16575</v>
      </c>
      <c r="V80" s="20">
        <v>325987</v>
      </c>
      <c r="W80" s="20">
        <v>10239000</v>
      </c>
      <c r="X80" s="20">
        <v>0</v>
      </c>
      <c r="Y80" s="19">
        <v>0</v>
      </c>
      <c r="Z80" s="22">
        <v>10239000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168545276</v>
      </c>
      <c r="C83" s="18"/>
      <c r="D83" s="19"/>
      <c r="E83" s="20">
        <v>235171458</v>
      </c>
      <c r="F83" s="20">
        <v>-5973631854</v>
      </c>
      <c r="G83" s="20">
        <v>58536481</v>
      </c>
      <c r="H83" s="20"/>
      <c r="I83" s="20">
        <v>-5973631854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-5973631854</v>
      </c>
      <c r="W83" s="20">
        <v>235171458</v>
      </c>
      <c r="X83" s="20"/>
      <c r="Y83" s="19"/>
      <c r="Z83" s="22">
        <v>235171458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24056427</v>
      </c>
      <c r="C5" s="18">
        <v>0</v>
      </c>
      <c r="D5" s="58">
        <v>28090001</v>
      </c>
      <c r="E5" s="59">
        <v>28090001</v>
      </c>
      <c r="F5" s="59">
        <v>20853131</v>
      </c>
      <c r="G5" s="59">
        <v>1560301</v>
      </c>
      <c r="H5" s="59">
        <v>319646</v>
      </c>
      <c r="I5" s="59">
        <v>22733078</v>
      </c>
      <c r="J5" s="59">
        <v>305054</v>
      </c>
      <c r="K5" s="59">
        <v>316159</v>
      </c>
      <c r="L5" s="59">
        <v>316159</v>
      </c>
      <c r="M5" s="59">
        <v>937372</v>
      </c>
      <c r="N5" s="59">
        <v>316159</v>
      </c>
      <c r="O5" s="59">
        <v>316159</v>
      </c>
      <c r="P5" s="59">
        <v>316159</v>
      </c>
      <c r="Q5" s="59">
        <v>948477</v>
      </c>
      <c r="R5" s="59">
        <v>316159</v>
      </c>
      <c r="S5" s="59">
        <v>316159</v>
      </c>
      <c r="T5" s="59">
        <v>316113</v>
      </c>
      <c r="U5" s="59">
        <v>948431</v>
      </c>
      <c r="V5" s="59">
        <v>25567358</v>
      </c>
      <c r="W5" s="59">
        <v>28090001</v>
      </c>
      <c r="X5" s="59">
        <v>-2522643</v>
      </c>
      <c r="Y5" s="60">
        <v>-8.98</v>
      </c>
      <c r="Z5" s="61">
        <v>28090001</v>
      </c>
    </row>
    <row r="6" spans="1:26" ht="12.75">
      <c r="A6" s="57" t="s">
        <v>32</v>
      </c>
      <c r="B6" s="18">
        <v>22984085</v>
      </c>
      <c r="C6" s="18">
        <v>0</v>
      </c>
      <c r="D6" s="58">
        <v>32836400</v>
      </c>
      <c r="E6" s="59">
        <v>33086400</v>
      </c>
      <c r="F6" s="59">
        <v>2521986</v>
      </c>
      <c r="G6" s="59">
        <v>2320025</v>
      </c>
      <c r="H6" s="59">
        <v>2507105</v>
      </c>
      <c r="I6" s="59">
        <v>7349116</v>
      </c>
      <c r="J6" s="59">
        <v>2664504</v>
      </c>
      <c r="K6" s="59">
        <v>2231585</v>
      </c>
      <c r="L6" s="59">
        <v>3094981</v>
      </c>
      <c r="M6" s="59">
        <v>7991070</v>
      </c>
      <c r="N6" s="59">
        <v>4694623</v>
      </c>
      <c r="O6" s="59">
        <v>2836270</v>
      </c>
      <c r="P6" s="59">
        <v>2880085</v>
      </c>
      <c r="Q6" s="59">
        <v>10410978</v>
      </c>
      <c r="R6" s="59">
        <v>2556653</v>
      </c>
      <c r="S6" s="59">
        <v>2757259</v>
      </c>
      <c r="T6" s="59">
        <v>3220181</v>
      </c>
      <c r="U6" s="59">
        <v>8534093</v>
      </c>
      <c r="V6" s="59">
        <v>34285257</v>
      </c>
      <c r="W6" s="59">
        <v>33086400</v>
      </c>
      <c r="X6" s="59">
        <v>1198857</v>
      </c>
      <c r="Y6" s="60">
        <v>3.62</v>
      </c>
      <c r="Z6" s="61">
        <v>33086400</v>
      </c>
    </row>
    <row r="7" spans="1:26" ht="12.75">
      <c r="A7" s="57" t="s">
        <v>33</v>
      </c>
      <c r="B7" s="18">
        <v>1307931</v>
      </c>
      <c r="C7" s="18">
        <v>0</v>
      </c>
      <c r="D7" s="58">
        <v>1700000</v>
      </c>
      <c r="E7" s="59">
        <v>1700000</v>
      </c>
      <c r="F7" s="59">
        <v>26097</v>
      </c>
      <c r="G7" s="59">
        <v>68481</v>
      </c>
      <c r="H7" s="59">
        <v>104930</v>
      </c>
      <c r="I7" s="59">
        <v>199508</v>
      </c>
      <c r="J7" s="59">
        <v>44752</v>
      </c>
      <c r="K7" s="59">
        <v>42418</v>
      </c>
      <c r="L7" s="59">
        <v>70611</v>
      </c>
      <c r="M7" s="59">
        <v>157781</v>
      </c>
      <c r="N7" s="59">
        <v>43143</v>
      </c>
      <c r="O7" s="59">
        <v>284511</v>
      </c>
      <c r="P7" s="59">
        <v>87641</v>
      </c>
      <c r="Q7" s="59">
        <v>415295</v>
      </c>
      <c r="R7" s="59">
        <v>33397</v>
      </c>
      <c r="S7" s="59">
        <v>30962</v>
      </c>
      <c r="T7" s="59">
        <v>597912</v>
      </c>
      <c r="U7" s="59">
        <v>662271</v>
      </c>
      <c r="V7" s="59">
        <v>1434855</v>
      </c>
      <c r="W7" s="59">
        <v>1700000</v>
      </c>
      <c r="X7" s="59">
        <v>-265145</v>
      </c>
      <c r="Y7" s="60">
        <v>-15.6</v>
      </c>
      <c r="Z7" s="61">
        <v>1700000</v>
      </c>
    </row>
    <row r="8" spans="1:26" ht="12.75">
      <c r="A8" s="57" t="s">
        <v>34</v>
      </c>
      <c r="B8" s="18">
        <v>182423931</v>
      </c>
      <c r="C8" s="18">
        <v>0</v>
      </c>
      <c r="D8" s="58">
        <v>210915000</v>
      </c>
      <c r="E8" s="59">
        <v>193273000</v>
      </c>
      <c r="F8" s="59">
        <v>79279000</v>
      </c>
      <c r="G8" s="59">
        <v>2971478</v>
      </c>
      <c r="H8" s="59">
        <v>0</v>
      </c>
      <c r="I8" s="59">
        <v>82250478</v>
      </c>
      <c r="J8" s="59">
        <v>500000</v>
      </c>
      <c r="K8" s="59">
        <v>483000</v>
      </c>
      <c r="L8" s="59">
        <v>61192000</v>
      </c>
      <c r="M8" s="59">
        <v>62175000</v>
      </c>
      <c r="N8" s="59">
        <v>0</v>
      </c>
      <c r="O8" s="59">
        <v>321000</v>
      </c>
      <c r="P8" s="59">
        <v>48488000</v>
      </c>
      <c r="Q8" s="59">
        <v>48809000</v>
      </c>
      <c r="R8" s="59">
        <v>0</v>
      </c>
      <c r="S8" s="59">
        <v>-2150000</v>
      </c>
      <c r="T8" s="59">
        <v>688522</v>
      </c>
      <c r="U8" s="59">
        <v>-1461478</v>
      </c>
      <c r="V8" s="59">
        <v>191773000</v>
      </c>
      <c r="W8" s="59">
        <v>193273000</v>
      </c>
      <c r="X8" s="59">
        <v>-1500000</v>
      </c>
      <c r="Y8" s="60">
        <v>-0.78</v>
      </c>
      <c r="Z8" s="61">
        <v>193273000</v>
      </c>
    </row>
    <row r="9" spans="1:26" ht="12.75">
      <c r="A9" s="57" t="s">
        <v>35</v>
      </c>
      <c r="B9" s="18">
        <v>8473427</v>
      </c>
      <c r="C9" s="18">
        <v>0</v>
      </c>
      <c r="D9" s="58">
        <v>15226035</v>
      </c>
      <c r="E9" s="59">
        <v>11926035</v>
      </c>
      <c r="F9" s="59">
        <v>666922</v>
      </c>
      <c r="G9" s="59">
        <v>2186486</v>
      </c>
      <c r="H9" s="59">
        <v>704105</v>
      </c>
      <c r="I9" s="59">
        <v>3557513</v>
      </c>
      <c r="J9" s="59">
        <v>580788</v>
      </c>
      <c r="K9" s="59">
        <v>412174</v>
      </c>
      <c r="L9" s="59">
        <v>559184</v>
      </c>
      <c r="M9" s="59">
        <v>1552146</v>
      </c>
      <c r="N9" s="59">
        <v>609743</v>
      </c>
      <c r="O9" s="59">
        <v>647175</v>
      </c>
      <c r="P9" s="59">
        <v>924493</v>
      </c>
      <c r="Q9" s="59">
        <v>2181411</v>
      </c>
      <c r="R9" s="59">
        <v>44550</v>
      </c>
      <c r="S9" s="59">
        <v>-1388653</v>
      </c>
      <c r="T9" s="59">
        <v>1758571</v>
      </c>
      <c r="U9" s="59">
        <v>414468</v>
      </c>
      <c r="V9" s="59">
        <v>7705538</v>
      </c>
      <c r="W9" s="59">
        <v>11926035</v>
      </c>
      <c r="X9" s="59">
        <v>-4220497</v>
      </c>
      <c r="Y9" s="60">
        <v>-35.39</v>
      </c>
      <c r="Z9" s="61">
        <v>11926035</v>
      </c>
    </row>
    <row r="10" spans="1:26" ht="20.25">
      <c r="A10" s="62" t="s">
        <v>109</v>
      </c>
      <c r="B10" s="63">
        <f>SUM(B5:B9)</f>
        <v>239245801</v>
      </c>
      <c r="C10" s="63">
        <f>SUM(C5:C9)</f>
        <v>0</v>
      </c>
      <c r="D10" s="64">
        <f aca="true" t="shared" si="0" ref="D10:Z10">SUM(D5:D9)</f>
        <v>288767436</v>
      </c>
      <c r="E10" s="65">
        <f t="shared" si="0"/>
        <v>268075436</v>
      </c>
      <c r="F10" s="65">
        <f t="shared" si="0"/>
        <v>103347136</v>
      </c>
      <c r="G10" s="65">
        <f t="shared" si="0"/>
        <v>9106771</v>
      </c>
      <c r="H10" s="65">
        <f t="shared" si="0"/>
        <v>3635786</v>
      </c>
      <c r="I10" s="65">
        <f t="shared" si="0"/>
        <v>116089693</v>
      </c>
      <c r="J10" s="65">
        <f t="shared" si="0"/>
        <v>4095098</v>
      </c>
      <c r="K10" s="65">
        <f t="shared" si="0"/>
        <v>3485336</v>
      </c>
      <c r="L10" s="65">
        <f t="shared" si="0"/>
        <v>65232935</v>
      </c>
      <c r="M10" s="65">
        <f t="shared" si="0"/>
        <v>72813369</v>
      </c>
      <c r="N10" s="65">
        <f t="shared" si="0"/>
        <v>5663668</v>
      </c>
      <c r="O10" s="65">
        <f t="shared" si="0"/>
        <v>4405115</v>
      </c>
      <c r="P10" s="65">
        <f t="shared" si="0"/>
        <v>52696378</v>
      </c>
      <c r="Q10" s="65">
        <f t="shared" si="0"/>
        <v>62765161</v>
      </c>
      <c r="R10" s="65">
        <f t="shared" si="0"/>
        <v>2950759</v>
      </c>
      <c r="S10" s="65">
        <f t="shared" si="0"/>
        <v>-434273</v>
      </c>
      <c r="T10" s="65">
        <f t="shared" si="0"/>
        <v>6581299</v>
      </c>
      <c r="U10" s="65">
        <f t="shared" si="0"/>
        <v>9097785</v>
      </c>
      <c r="V10" s="65">
        <f t="shared" si="0"/>
        <v>260766008</v>
      </c>
      <c r="W10" s="65">
        <f t="shared" si="0"/>
        <v>268075436</v>
      </c>
      <c r="X10" s="65">
        <f t="shared" si="0"/>
        <v>-7309428</v>
      </c>
      <c r="Y10" s="66">
        <f>+IF(W10&lt;&gt;0,(X10/W10)*100,0)</f>
        <v>-2.726631021874007</v>
      </c>
      <c r="Z10" s="67">
        <f t="shared" si="0"/>
        <v>268075436</v>
      </c>
    </row>
    <row r="11" spans="1:26" ht="12.75">
      <c r="A11" s="57" t="s">
        <v>36</v>
      </c>
      <c r="B11" s="18">
        <v>103612615</v>
      </c>
      <c r="C11" s="18">
        <v>0</v>
      </c>
      <c r="D11" s="58">
        <v>123855157</v>
      </c>
      <c r="E11" s="59">
        <v>120627836</v>
      </c>
      <c r="F11" s="59">
        <v>8941973</v>
      </c>
      <c r="G11" s="59">
        <v>8886661</v>
      </c>
      <c r="H11" s="59">
        <v>9150761</v>
      </c>
      <c r="I11" s="59">
        <v>26979395</v>
      </c>
      <c r="J11" s="59">
        <v>9002727</v>
      </c>
      <c r="K11" s="59">
        <v>8758275</v>
      </c>
      <c r="L11" s="59">
        <v>8785731</v>
      </c>
      <c r="M11" s="59">
        <v>26546733</v>
      </c>
      <c r="N11" s="59">
        <v>9066353</v>
      </c>
      <c r="O11" s="59">
        <v>9254948</v>
      </c>
      <c r="P11" s="59">
        <v>9029812</v>
      </c>
      <c r="Q11" s="59">
        <v>27351113</v>
      </c>
      <c r="R11" s="59">
        <v>9172598</v>
      </c>
      <c r="S11" s="59">
        <v>8826943</v>
      </c>
      <c r="T11" s="59">
        <v>10555373</v>
      </c>
      <c r="U11" s="59">
        <v>28554914</v>
      </c>
      <c r="V11" s="59">
        <v>109432155</v>
      </c>
      <c r="W11" s="59">
        <v>120627836</v>
      </c>
      <c r="X11" s="59">
        <v>-11195681</v>
      </c>
      <c r="Y11" s="60">
        <v>-9.28</v>
      </c>
      <c r="Z11" s="61">
        <v>120627836</v>
      </c>
    </row>
    <row r="12" spans="1:26" ht="12.75">
      <c r="A12" s="57" t="s">
        <v>37</v>
      </c>
      <c r="B12" s="18">
        <v>16186992</v>
      </c>
      <c r="C12" s="18">
        <v>0</v>
      </c>
      <c r="D12" s="58">
        <v>15433577</v>
      </c>
      <c r="E12" s="59">
        <v>17090931</v>
      </c>
      <c r="F12" s="59">
        <v>1367681</v>
      </c>
      <c r="G12" s="59">
        <v>1387137</v>
      </c>
      <c r="H12" s="59">
        <v>1367681</v>
      </c>
      <c r="I12" s="59">
        <v>4122499</v>
      </c>
      <c r="J12" s="59">
        <v>1367681</v>
      </c>
      <c r="K12" s="59">
        <v>1367681</v>
      </c>
      <c r="L12" s="59">
        <v>1367681</v>
      </c>
      <c r="M12" s="59">
        <v>4103043</v>
      </c>
      <c r="N12" s="59">
        <v>1367681</v>
      </c>
      <c r="O12" s="59">
        <v>1367681</v>
      </c>
      <c r="P12" s="59">
        <v>1367742</v>
      </c>
      <c r="Q12" s="59">
        <v>4103104</v>
      </c>
      <c r="R12" s="59">
        <v>1367742</v>
      </c>
      <c r="S12" s="59">
        <v>1405598</v>
      </c>
      <c r="T12" s="59">
        <v>1873707</v>
      </c>
      <c r="U12" s="59">
        <v>4647047</v>
      </c>
      <c r="V12" s="59">
        <v>16975693</v>
      </c>
      <c r="W12" s="59">
        <v>17090931</v>
      </c>
      <c r="X12" s="59">
        <v>-115238</v>
      </c>
      <c r="Y12" s="60">
        <v>-0.67</v>
      </c>
      <c r="Z12" s="61">
        <v>17090931</v>
      </c>
    </row>
    <row r="13" spans="1:26" ht="12.75">
      <c r="A13" s="57" t="s">
        <v>110</v>
      </c>
      <c r="B13" s="18">
        <v>35256655</v>
      </c>
      <c r="C13" s="18">
        <v>0</v>
      </c>
      <c r="D13" s="58">
        <v>41673731</v>
      </c>
      <c r="E13" s="59">
        <v>41117719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41117719</v>
      </c>
      <c r="X13" s="59">
        <v>-41117719</v>
      </c>
      <c r="Y13" s="60">
        <v>-100</v>
      </c>
      <c r="Z13" s="61">
        <v>41117719</v>
      </c>
    </row>
    <row r="14" spans="1:26" ht="12.7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31570319</v>
      </c>
      <c r="C15" s="18">
        <v>0</v>
      </c>
      <c r="D15" s="58">
        <v>33615000</v>
      </c>
      <c r="E15" s="59">
        <v>36695450</v>
      </c>
      <c r="F15" s="59">
        <v>1019803</v>
      </c>
      <c r="G15" s="59">
        <v>1229031</v>
      </c>
      <c r="H15" s="59">
        <v>6653338</v>
      </c>
      <c r="I15" s="59">
        <v>8902172</v>
      </c>
      <c r="J15" s="59">
        <v>3327320</v>
      </c>
      <c r="K15" s="59">
        <v>12995</v>
      </c>
      <c r="L15" s="59">
        <v>6083696</v>
      </c>
      <c r="M15" s="59">
        <v>9424011</v>
      </c>
      <c r="N15" s="59">
        <v>3012294</v>
      </c>
      <c r="O15" s="59">
        <v>212476</v>
      </c>
      <c r="P15" s="59">
        <v>5819324</v>
      </c>
      <c r="Q15" s="59">
        <v>9044094</v>
      </c>
      <c r="R15" s="59">
        <v>2879321</v>
      </c>
      <c r="S15" s="59">
        <v>305824</v>
      </c>
      <c r="T15" s="59">
        <v>5606132</v>
      </c>
      <c r="U15" s="59">
        <v>8791277</v>
      </c>
      <c r="V15" s="59">
        <v>36161554</v>
      </c>
      <c r="W15" s="59">
        <v>36695450</v>
      </c>
      <c r="X15" s="59">
        <v>-533896</v>
      </c>
      <c r="Y15" s="60">
        <v>-1.45</v>
      </c>
      <c r="Z15" s="61">
        <v>36695450</v>
      </c>
    </row>
    <row r="16" spans="1:26" ht="12.75">
      <c r="A16" s="57" t="s">
        <v>34</v>
      </c>
      <c r="B16" s="18">
        <v>73220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88934360</v>
      </c>
      <c r="C17" s="18">
        <v>0</v>
      </c>
      <c r="D17" s="58">
        <v>97835777</v>
      </c>
      <c r="E17" s="59">
        <v>99064830</v>
      </c>
      <c r="F17" s="59">
        <v>6050794</v>
      </c>
      <c r="G17" s="59">
        <v>7030058</v>
      </c>
      <c r="H17" s="59">
        <v>8761093</v>
      </c>
      <c r="I17" s="59">
        <v>21841945</v>
      </c>
      <c r="J17" s="59">
        <v>7866509</v>
      </c>
      <c r="K17" s="59">
        <v>5750725</v>
      </c>
      <c r="L17" s="59">
        <v>5346432</v>
      </c>
      <c r="M17" s="59">
        <v>18963666</v>
      </c>
      <c r="N17" s="59">
        <v>6887451</v>
      </c>
      <c r="O17" s="59">
        <v>5481452</v>
      </c>
      <c r="P17" s="59">
        <v>6368352</v>
      </c>
      <c r="Q17" s="59">
        <v>18737255</v>
      </c>
      <c r="R17" s="59">
        <v>2637674</v>
      </c>
      <c r="S17" s="59">
        <v>5183805</v>
      </c>
      <c r="T17" s="59">
        <v>10301876</v>
      </c>
      <c r="U17" s="59">
        <v>18123355</v>
      </c>
      <c r="V17" s="59">
        <v>77666221</v>
      </c>
      <c r="W17" s="59">
        <v>99064830</v>
      </c>
      <c r="X17" s="59">
        <v>-21398609</v>
      </c>
      <c r="Y17" s="60">
        <v>-21.6</v>
      </c>
      <c r="Z17" s="61">
        <v>99064830</v>
      </c>
    </row>
    <row r="18" spans="1:26" ht="12.75">
      <c r="A18" s="68" t="s">
        <v>41</v>
      </c>
      <c r="B18" s="69">
        <f>SUM(B11:B17)</f>
        <v>275634161</v>
      </c>
      <c r="C18" s="69">
        <f>SUM(C11:C17)</f>
        <v>0</v>
      </c>
      <c r="D18" s="70">
        <f aca="true" t="shared" si="1" ref="D18:Z18">SUM(D11:D17)</f>
        <v>312413242</v>
      </c>
      <c r="E18" s="71">
        <f t="shared" si="1"/>
        <v>314596766</v>
      </c>
      <c r="F18" s="71">
        <f t="shared" si="1"/>
        <v>17380251</v>
      </c>
      <c r="G18" s="71">
        <f t="shared" si="1"/>
        <v>18532887</v>
      </c>
      <c r="H18" s="71">
        <f t="shared" si="1"/>
        <v>25932873</v>
      </c>
      <c r="I18" s="71">
        <f t="shared" si="1"/>
        <v>61846011</v>
      </c>
      <c r="J18" s="71">
        <f t="shared" si="1"/>
        <v>21564237</v>
      </c>
      <c r="K18" s="71">
        <f t="shared" si="1"/>
        <v>15889676</v>
      </c>
      <c r="L18" s="71">
        <f t="shared" si="1"/>
        <v>21583540</v>
      </c>
      <c r="M18" s="71">
        <f t="shared" si="1"/>
        <v>59037453</v>
      </c>
      <c r="N18" s="71">
        <f t="shared" si="1"/>
        <v>20333779</v>
      </c>
      <c r="O18" s="71">
        <f t="shared" si="1"/>
        <v>16316557</v>
      </c>
      <c r="P18" s="71">
        <f t="shared" si="1"/>
        <v>22585230</v>
      </c>
      <c r="Q18" s="71">
        <f t="shared" si="1"/>
        <v>59235566</v>
      </c>
      <c r="R18" s="71">
        <f t="shared" si="1"/>
        <v>16057335</v>
      </c>
      <c r="S18" s="71">
        <f t="shared" si="1"/>
        <v>15722170</v>
      </c>
      <c r="T18" s="71">
        <f t="shared" si="1"/>
        <v>28337088</v>
      </c>
      <c r="U18" s="71">
        <f t="shared" si="1"/>
        <v>60116593</v>
      </c>
      <c r="V18" s="71">
        <f t="shared" si="1"/>
        <v>240235623</v>
      </c>
      <c r="W18" s="71">
        <f t="shared" si="1"/>
        <v>314596766</v>
      </c>
      <c r="X18" s="71">
        <f t="shared" si="1"/>
        <v>-74361143</v>
      </c>
      <c r="Y18" s="66">
        <f>+IF(W18&lt;&gt;0,(X18/W18)*100,0)</f>
        <v>-23.636969936302524</v>
      </c>
      <c r="Z18" s="72">
        <f t="shared" si="1"/>
        <v>314596766</v>
      </c>
    </row>
    <row r="19" spans="1:26" ht="12.75">
      <c r="A19" s="68" t="s">
        <v>42</v>
      </c>
      <c r="B19" s="73">
        <f>+B10-B18</f>
        <v>-36388360</v>
      </c>
      <c r="C19" s="73">
        <f>+C10-C18</f>
        <v>0</v>
      </c>
      <c r="D19" s="74">
        <f aca="true" t="shared" si="2" ref="D19:Z19">+D10-D18</f>
        <v>-23645806</v>
      </c>
      <c r="E19" s="75">
        <f t="shared" si="2"/>
        <v>-46521330</v>
      </c>
      <c r="F19" s="75">
        <f t="shared" si="2"/>
        <v>85966885</v>
      </c>
      <c r="G19" s="75">
        <f t="shared" si="2"/>
        <v>-9426116</v>
      </c>
      <c r="H19" s="75">
        <f t="shared" si="2"/>
        <v>-22297087</v>
      </c>
      <c r="I19" s="75">
        <f t="shared" si="2"/>
        <v>54243682</v>
      </c>
      <c r="J19" s="75">
        <f t="shared" si="2"/>
        <v>-17469139</v>
      </c>
      <c r="K19" s="75">
        <f t="shared" si="2"/>
        <v>-12404340</v>
      </c>
      <c r="L19" s="75">
        <f t="shared" si="2"/>
        <v>43649395</v>
      </c>
      <c r="M19" s="75">
        <f t="shared" si="2"/>
        <v>13775916</v>
      </c>
      <c r="N19" s="75">
        <f t="shared" si="2"/>
        <v>-14670111</v>
      </c>
      <c r="O19" s="75">
        <f t="shared" si="2"/>
        <v>-11911442</v>
      </c>
      <c r="P19" s="75">
        <f t="shared" si="2"/>
        <v>30111148</v>
      </c>
      <c r="Q19" s="75">
        <f t="shared" si="2"/>
        <v>3529595</v>
      </c>
      <c r="R19" s="75">
        <f t="shared" si="2"/>
        <v>-13106576</v>
      </c>
      <c r="S19" s="75">
        <f t="shared" si="2"/>
        <v>-16156443</v>
      </c>
      <c r="T19" s="75">
        <f t="shared" si="2"/>
        <v>-21755789</v>
      </c>
      <c r="U19" s="75">
        <f t="shared" si="2"/>
        <v>-51018808</v>
      </c>
      <c r="V19" s="75">
        <f t="shared" si="2"/>
        <v>20530385</v>
      </c>
      <c r="W19" s="75">
        <f>IF(E10=E18,0,W10-W18)</f>
        <v>-46521330</v>
      </c>
      <c r="X19" s="75">
        <f t="shared" si="2"/>
        <v>67051715</v>
      </c>
      <c r="Y19" s="76">
        <f>+IF(W19&lt;&gt;0,(X19/W19)*100,0)</f>
        <v>-144.13112221856082</v>
      </c>
      <c r="Z19" s="77">
        <f t="shared" si="2"/>
        <v>-46521330</v>
      </c>
    </row>
    <row r="20" spans="1:26" ht="20.25">
      <c r="A20" s="78" t="s">
        <v>43</v>
      </c>
      <c r="B20" s="79">
        <v>51875091</v>
      </c>
      <c r="C20" s="79">
        <v>0</v>
      </c>
      <c r="D20" s="80">
        <v>44350000</v>
      </c>
      <c r="E20" s="81">
        <v>62078170</v>
      </c>
      <c r="F20" s="81">
        <v>0</v>
      </c>
      <c r="G20" s="81">
        <v>22740000</v>
      </c>
      <c r="H20" s="81">
        <v>0</v>
      </c>
      <c r="I20" s="81">
        <v>22740000</v>
      </c>
      <c r="J20" s="81">
        <v>0</v>
      </c>
      <c r="K20" s="81">
        <v>5000000</v>
      </c>
      <c r="L20" s="81">
        <v>13451000</v>
      </c>
      <c r="M20" s="81">
        <v>18451000</v>
      </c>
      <c r="N20" s="81">
        <v>0</v>
      </c>
      <c r="O20" s="81">
        <v>5000000</v>
      </c>
      <c r="P20" s="81">
        <v>13159000</v>
      </c>
      <c r="Q20" s="81">
        <v>18159000</v>
      </c>
      <c r="R20" s="81">
        <v>0</v>
      </c>
      <c r="S20" s="81">
        <v>2000000</v>
      </c>
      <c r="T20" s="81">
        <v>0</v>
      </c>
      <c r="U20" s="81">
        <v>2000000</v>
      </c>
      <c r="V20" s="81">
        <v>61350000</v>
      </c>
      <c r="W20" s="81">
        <v>62078170</v>
      </c>
      <c r="X20" s="81">
        <v>-728170</v>
      </c>
      <c r="Y20" s="82">
        <v>-1.17</v>
      </c>
      <c r="Z20" s="83">
        <v>62078170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15486731</v>
      </c>
      <c r="C22" s="91">
        <f>SUM(C19:C21)</f>
        <v>0</v>
      </c>
      <c r="D22" s="92">
        <f aca="true" t="shared" si="3" ref="D22:Z22">SUM(D19:D21)</f>
        <v>20704194</v>
      </c>
      <c r="E22" s="93">
        <f t="shared" si="3"/>
        <v>15556840</v>
      </c>
      <c r="F22" s="93">
        <f t="shared" si="3"/>
        <v>85966885</v>
      </c>
      <c r="G22" s="93">
        <f t="shared" si="3"/>
        <v>13313884</v>
      </c>
      <c r="H22" s="93">
        <f t="shared" si="3"/>
        <v>-22297087</v>
      </c>
      <c r="I22" s="93">
        <f t="shared" si="3"/>
        <v>76983682</v>
      </c>
      <c r="J22" s="93">
        <f t="shared" si="3"/>
        <v>-17469139</v>
      </c>
      <c r="K22" s="93">
        <f t="shared" si="3"/>
        <v>-7404340</v>
      </c>
      <c r="L22" s="93">
        <f t="shared" si="3"/>
        <v>57100395</v>
      </c>
      <c r="M22" s="93">
        <f t="shared" si="3"/>
        <v>32226916</v>
      </c>
      <c r="N22" s="93">
        <f t="shared" si="3"/>
        <v>-14670111</v>
      </c>
      <c r="O22" s="93">
        <f t="shared" si="3"/>
        <v>-6911442</v>
      </c>
      <c r="P22" s="93">
        <f t="shared" si="3"/>
        <v>43270148</v>
      </c>
      <c r="Q22" s="93">
        <f t="shared" si="3"/>
        <v>21688595</v>
      </c>
      <c r="R22" s="93">
        <f t="shared" si="3"/>
        <v>-13106576</v>
      </c>
      <c r="S22" s="93">
        <f t="shared" si="3"/>
        <v>-14156443</v>
      </c>
      <c r="T22" s="93">
        <f t="shared" si="3"/>
        <v>-21755789</v>
      </c>
      <c r="U22" s="93">
        <f t="shared" si="3"/>
        <v>-49018808</v>
      </c>
      <c r="V22" s="93">
        <f t="shared" si="3"/>
        <v>81880385</v>
      </c>
      <c r="W22" s="93">
        <f t="shared" si="3"/>
        <v>15556840</v>
      </c>
      <c r="X22" s="93">
        <f t="shared" si="3"/>
        <v>66323545</v>
      </c>
      <c r="Y22" s="94">
        <f>+IF(W22&lt;&gt;0,(X22/W22)*100,0)</f>
        <v>426.3304437147904</v>
      </c>
      <c r="Z22" s="95">
        <f t="shared" si="3"/>
        <v>15556840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15486731</v>
      </c>
      <c r="C24" s="73">
        <f>SUM(C22:C23)</f>
        <v>0</v>
      </c>
      <c r="D24" s="74">
        <f aca="true" t="shared" si="4" ref="D24:Z24">SUM(D22:D23)</f>
        <v>20704194</v>
      </c>
      <c r="E24" s="75">
        <f t="shared" si="4"/>
        <v>15556840</v>
      </c>
      <c r="F24" s="75">
        <f t="shared" si="4"/>
        <v>85966885</v>
      </c>
      <c r="G24" s="75">
        <f t="shared" si="4"/>
        <v>13313884</v>
      </c>
      <c r="H24" s="75">
        <f t="shared" si="4"/>
        <v>-22297087</v>
      </c>
      <c r="I24" s="75">
        <f t="shared" si="4"/>
        <v>76983682</v>
      </c>
      <c r="J24" s="75">
        <f t="shared" si="4"/>
        <v>-17469139</v>
      </c>
      <c r="K24" s="75">
        <f t="shared" si="4"/>
        <v>-7404340</v>
      </c>
      <c r="L24" s="75">
        <f t="shared" si="4"/>
        <v>57100395</v>
      </c>
      <c r="M24" s="75">
        <f t="shared" si="4"/>
        <v>32226916</v>
      </c>
      <c r="N24" s="75">
        <f t="shared" si="4"/>
        <v>-14670111</v>
      </c>
      <c r="O24" s="75">
        <f t="shared" si="4"/>
        <v>-6911442</v>
      </c>
      <c r="P24" s="75">
        <f t="shared" si="4"/>
        <v>43270148</v>
      </c>
      <c r="Q24" s="75">
        <f t="shared" si="4"/>
        <v>21688595</v>
      </c>
      <c r="R24" s="75">
        <f t="shared" si="4"/>
        <v>-13106576</v>
      </c>
      <c r="S24" s="75">
        <f t="shared" si="4"/>
        <v>-14156443</v>
      </c>
      <c r="T24" s="75">
        <f t="shared" si="4"/>
        <v>-21755789</v>
      </c>
      <c r="U24" s="75">
        <f t="shared" si="4"/>
        <v>-49018808</v>
      </c>
      <c r="V24" s="75">
        <f t="shared" si="4"/>
        <v>81880385</v>
      </c>
      <c r="W24" s="75">
        <f t="shared" si="4"/>
        <v>15556840</v>
      </c>
      <c r="X24" s="75">
        <f t="shared" si="4"/>
        <v>66323545</v>
      </c>
      <c r="Y24" s="76">
        <f>+IF(W24&lt;&gt;0,(X24/W24)*100,0)</f>
        <v>426.3304437147904</v>
      </c>
      <c r="Z24" s="77">
        <f t="shared" si="4"/>
        <v>15556840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2241909</v>
      </c>
      <c r="C27" s="21">
        <v>0</v>
      </c>
      <c r="D27" s="103">
        <v>69532500</v>
      </c>
      <c r="E27" s="104">
        <v>64385147</v>
      </c>
      <c r="F27" s="104">
        <v>0</v>
      </c>
      <c r="G27" s="104">
        <v>3454909</v>
      </c>
      <c r="H27" s="104">
        <v>1457147</v>
      </c>
      <c r="I27" s="104">
        <v>4912056</v>
      </c>
      <c r="J27" s="104">
        <v>1675224</v>
      </c>
      <c r="K27" s="104">
        <v>6987092</v>
      </c>
      <c r="L27" s="104">
        <v>9646688</v>
      </c>
      <c r="M27" s="104">
        <v>18309004</v>
      </c>
      <c r="N27" s="104">
        <v>2825089</v>
      </c>
      <c r="O27" s="104">
        <v>4036825</v>
      </c>
      <c r="P27" s="104">
        <v>4260353</v>
      </c>
      <c r="Q27" s="104">
        <v>11122267</v>
      </c>
      <c r="R27" s="104">
        <v>84105</v>
      </c>
      <c r="S27" s="104">
        <v>3741612</v>
      </c>
      <c r="T27" s="104">
        <v>7633892</v>
      </c>
      <c r="U27" s="104">
        <v>11459609</v>
      </c>
      <c r="V27" s="104">
        <v>45802936</v>
      </c>
      <c r="W27" s="104">
        <v>64385147</v>
      </c>
      <c r="X27" s="104">
        <v>-18582211</v>
      </c>
      <c r="Y27" s="105">
        <v>-28.86</v>
      </c>
      <c r="Z27" s="106">
        <v>64385147</v>
      </c>
    </row>
    <row r="28" spans="1:26" ht="12.75">
      <c r="A28" s="107" t="s">
        <v>47</v>
      </c>
      <c r="B28" s="18">
        <v>0</v>
      </c>
      <c r="C28" s="18">
        <v>0</v>
      </c>
      <c r="D28" s="58">
        <v>63482500</v>
      </c>
      <c r="E28" s="59">
        <v>60130671</v>
      </c>
      <c r="F28" s="59">
        <v>0</v>
      </c>
      <c r="G28" s="59">
        <v>3432219</v>
      </c>
      <c r="H28" s="59">
        <v>1457147</v>
      </c>
      <c r="I28" s="59">
        <v>4889366</v>
      </c>
      <c r="J28" s="59">
        <v>1500825</v>
      </c>
      <c r="K28" s="59">
        <v>6946186</v>
      </c>
      <c r="L28" s="59">
        <v>8966231</v>
      </c>
      <c r="M28" s="59">
        <v>17413242</v>
      </c>
      <c r="N28" s="59">
        <v>2806089</v>
      </c>
      <c r="O28" s="59">
        <v>3873261</v>
      </c>
      <c r="P28" s="59">
        <v>3573020</v>
      </c>
      <c r="Q28" s="59">
        <v>10252370</v>
      </c>
      <c r="R28" s="59">
        <v>84105</v>
      </c>
      <c r="S28" s="59">
        <v>3611735</v>
      </c>
      <c r="T28" s="59">
        <v>7633892</v>
      </c>
      <c r="U28" s="59">
        <v>11329732</v>
      </c>
      <c r="V28" s="59">
        <v>43884710</v>
      </c>
      <c r="W28" s="59">
        <v>60130671</v>
      </c>
      <c r="X28" s="59">
        <v>-16245961</v>
      </c>
      <c r="Y28" s="60">
        <v>-27.02</v>
      </c>
      <c r="Z28" s="61">
        <v>60130671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200000</v>
      </c>
      <c r="E30" s="59">
        <v>78634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78634</v>
      </c>
      <c r="X30" s="59">
        <v>-78634</v>
      </c>
      <c r="Y30" s="60">
        <v>-100</v>
      </c>
      <c r="Z30" s="61">
        <v>78634</v>
      </c>
    </row>
    <row r="31" spans="1:26" ht="12.75">
      <c r="A31" s="57" t="s">
        <v>49</v>
      </c>
      <c r="B31" s="18">
        <v>957162</v>
      </c>
      <c r="C31" s="18">
        <v>0</v>
      </c>
      <c r="D31" s="58">
        <v>5850000</v>
      </c>
      <c r="E31" s="59">
        <v>4175842</v>
      </c>
      <c r="F31" s="59">
        <v>0</v>
      </c>
      <c r="G31" s="59">
        <v>22690</v>
      </c>
      <c r="H31" s="59">
        <v>0</v>
      </c>
      <c r="I31" s="59">
        <v>22690</v>
      </c>
      <c r="J31" s="59">
        <v>174399</v>
      </c>
      <c r="K31" s="59">
        <v>40906</v>
      </c>
      <c r="L31" s="59">
        <v>680457</v>
      </c>
      <c r="M31" s="59">
        <v>895762</v>
      </c>
      <c r="N31" s="59">
        <v>19000</v>
      </c>
      <c r="O31" s="59">
        <v>163564</v>
      </c>
      <c r="P31" s="59">
        <v>687333</v>
      </c>
      <c r="Q31" s="59">
        <v>869897</v>
      </c>
      <c r="R31" s="59">
        <v>0</v>
      </c>
      <c r="S31" s="59">
        <v>129877</v>
      </c>
      <c r="T31" s="59">
        <v>0</v>
      </c>
      <c r="U31" s="59">
        <v>129877</v>
      </c>
      <c r="V31" s="59">
        <v>1918226</v>
      </c>
      <c r="W31" s="59">
        <v>4175842</v>
      </c>
      <c r="X31" s="59">
        <v>-2257616</v>
      </c>
      <c r="Y31" s="60">
        <v>-54.06</v>
      </c>
      <c r="Z31" s="61">
        <v>4175842</v>
      </c>
    </row>
    <row r="32" spans="1:26" ht="12.75">
      <c r="A32" s="68" t="s">
        <v>50</v>
      </c>
      <c r="B32" s="21">
        <f>SUM(B28:B31)</f>
        <v>957162</v>
      </c>
      <c r="C32" s="21">
        <f>SUM(C28:C31)</f>
        <v>0</v>
      </c>
      <c r="D32" s="103">
        <f aca="true" t="shared" si="5" ref="D32:Z32">SUM(D28:D31)</f>
        <v>69532500</v>
      </c>
      <c r="E32" s="104">
        <f t="shared" si="5"/>
        <v>64385147</v>
      </c>
      <c r="F32" s="104">
        <f t="shared" si="5"/>
        <v>0</v>
      </c>
      <c r="G32" s="104">
        <f t="shared" si="5"/>
        <v>3454909</v>
      </c>
      <c r="H32" s="104">
        <f t="shared" si="5"/>
        <v>1457147</v>
      </c>
      <c r="I32" s="104">
        <f t="shared" si="5"/>
        <v>4912056</v>
      </c>
      <c r="J32" s="104">
        <f t="shared" si="5"/>
        <v>1675224</v>
      </c>
      <c r="K32" s="104">
        <f t="shared" si="5"/>
        <v>6987092</v>
      </c>
      <c r="L32" s="104">
        <f t="shared" si="5"/>
        <v>9646688</v>
      </c>
      <c r="M32" s="104">
        <f t="shared" si="5"/>
        <v>18309004</v>
      </c>
      <c r="N32" s="104">
        <f t="shared" si="5"/>
        <v>2825089</v>
      </c>
      <c r="O32" s="104">
        <f t="shared" si="5"/>
        <v>4036825</v>
      </c>
      <c r="P32" s="104">
        <f t="shared" si="5"/>
        <v>4260353</v>
      </c>
      <c r="Q32" s="104">
        <f t="shared" si="5"/>
        <v>11122267</v>
      </c>
      <c r="R32" s="104">
        <f t="shared" si="5"/>
        <v>84105</v>
      </c>
      <c r="S32" s="104">
        <f t="shared" si="5"/>
        <v>3741612</v>
      </c>
      <c r="T32" s="104">
        <f t="shared" si="5"/>
        <v>7633892</v>
      </c>
      <c r="U32" s="104">
        <f t="shared" si="5"/>
        <v>11459609</v>
      </c>
      <c r="V32" s="104">
        <f t="shared" si="5"/>
        <v>45802936</v>
      </c>
      <c r="W32" s="104">
        <f t="shared" si="5"/>
        <v>64385147</v>
      </c>
      <c r="X32" s="104">
        <f t="shared" si="5"/>
        <v>-18582211</v>
      </c>
      <c r="Y32" s="105">
        <f>+IF(W32&lt;&gt;0,(X32/W32)*100,0)</f>
        <v>-28.861021315987678</v>
      </c>
      <c r="Z32" s="106">
        <f t="shared" si="5"/>
        <v>64385147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128829906</v>
      </c>
      <c r="C35" s="18">
        <v>0</v>
      </c>
      <c r="D35" s="58">
        <v>71157205</v>
      </c>
      <c r="E35" s="59">
        <v>146054984</v>
      </c>
      <c r="F35" s="59">
        <v>198557868</v>
      </c>
      <c r="G35" s="59">
        <v>9112966</v>
      </c>
      <c r="H35" s="59">
        <v>-24284682</v>
      </c>
      <c r="I35" s="59">
        <v>183386152</v>
      </c>
      <c r="J35" s="59">
        <v>-18026611</v>
      </c>
      <c r="K35" s="59">
        <v>-14153152</v>
      </c>
      <c r="L35" s="59">
        <v>48646319</v>
      </c>
      <c r="M35" s="59">
        <v>16466556</v>
      </c>
      <c r="N35" s="59">
        <v>-17464303</v>
      </c>
      <c r="O35" s="59">
        <v>-539596</v>
      </c>
      <c r="P35" s="59">
        <v>29987897</v>
      </c>
      <c r="Q35" s="59">
        <v>11983998</v>
      </c>
      <c r="R35" s="59">
        <v>-12966668</v>
      </c>
      <c r="S35" s="59">
        <v>-16160011</v>
      </c>
      <c r="T35" s="59">
        <v>-23468402</v>
      </c>
      <c r="U35" s="59">
        <v>-52595081</v>
      </c>
      <c r="V35" s="59">
        <v>159241625</v>
      </c>
      <c r="W35" s="59">
        <v>146054984</v>
      </c>
      <c r="X35" s="59">
        <v>13186641</v>
      </c>
      <c r="Y35" s="60">
        <v>9.03</v>
      </c>
      <c r="Z35" s="61">
        <v>146054984</v>
      </c>
    </row>
    <row r="36" spans="1:26" ht="12.75">
      <c r="A36" s="57" t="s">
        <v>53</v>
      </c>
      <c r="B36" s="18">
        <v>919636611</v>
      </c>
      <c r="C36" s="18">
        <v>0</v>
      </c>
      <c r="D36" s="58">
        <v>328377852</v>
      </c>
      <c r="E36" s="59">
        <v>942348030</v>
      </c>
      <c r="F36" s="59">
        <v>919636614</v>
      </c>
      <c r="G36" s="59">
        <v>3454909</v>
      </c>
      <c r="H36" s="59">
        <v>1457147</v>
      </c>
      <c r="I36" s="59">
        <v>924548670</v>
      </c>
      <c r="J36" s="59">
        <v>1675224</v>
      </c>
      <c r="K36" s="59">
        <v>6987092</v>
      </c>
      <c r="L36" s="59">
        <v>9646688</v>
      </c>
      <c r="M36" s="59">
        <v>18309004</v>
      </c>
      <c r="N36" s="59">
        <v>2825089</v>
      </c>
      <c r="O36" s="59">
        <v>4036825</v>
      </c>
      <c r="P36" s="59">
        <v>4260353</v>
      </c>
      <c r="Q36" s="59">
        <v>11122267</v>
      </c>
      <c r="R36" s="59">
        <v>84105</v>
      </c>
      <c r="S36" s="59">
        <v>3741612</v>
      </c>
      <c r="T36" s="59">
        <v>7633892</v>
      </c>
      <c r="U36" s="59">
        <v>11459609</v>
      </c>
      <c r="V36" s="59">
        <v>965439550</v>
      </c>
      <c r="W36" s="59">
        <v>942348030</v>
      </c>
      <c r="X36" s="59">
        <v>23091520</v>
      </c>
      <c r="Y36" s="60">
        <v>2.45</v>
      </c>
      <c r="Z36" s="61">
        <v>942348030</v>
      </c>
    </row>
    <row r="37" spans="1:26" ht="12.75">
      <c r="A37" s="57" t="s">
        <v>54</v>
      </c>
      <c r="B37" s="18">
        <v>60183822</v>
      </c>
      <c r="C37" s="18">
        <v>0</v>
      </c>
      <c r="D37" s="58">
        <v>-3114879</v>
      </c>
      <c r="E37" s="59">
        <v>61930222</v>
      </c>
      <c r="F37" s="59">
        <v>43944887</v>
      </c>
      <c r="G37" s="59">
        <v>-746013</v>
      </c>
      <c r="H37" s="59">
        <v>-530456</v>
      </c>
      <c r="I37" s="59">
        <v>42668418</v>
      </c>
      <c r="J37" s="59">
        <v>1118794</v>
      </c>
      <c r="K37" s="59">
        <v>246071</v>
      </c>
      <c r="L37" s="59">
        <v>1192602</v>
      </c>
      <c r="M37" s="59">
        <v>2557467</v>
      </c>
      <c r="N37" s="59">
        <v>30888</v>
      </c>
      <c r="O37" s="59">
        <v>10408669</v>
      </c>
      <c r="P37" s="59">
        <v>-9021908</v>
      </c>
      <c r="Q37" s="59">
        <v>1417649</v>
      </c>
      <c r="R37" s="59">
        <v>224005</v>
      </c>
      <c r="S37" s="59">
        <v>1738038</v>
      </c>
      <c r="T37" s="59">
        <v>4366357</v>
      </c>
      <c r="U37" s="59">
        <v>6328400</v>
      </c>
      <c r="V37" s="59">
        <v>52971934</v>
      </c>
      <c r="W37" s="59">
        <v>61930222</v>
      </c>
      <c r="X37" s="59">
        <v>-8958288</v>
      </c>
      <c r="Y37" s="60">
        <v>-14.47</v>
      </c>
      <c r="Z37" s="61">
        <v>61930222</v>
      </c>
    </row>
    <row r="38" spans="1:26" ht="12.75">
      <c r="A38" s="57" t="s">
        <v>55</v>
      </c>
      <c r="B38" s="18">
        <v>17576325</v>
      </c>
      <c r="C38" s="18">
        <v>0</v>
      </c>
      <c r="D38" s="58">
        <v>0</v>
      </c>
      <c r="E38" s="59">
        <v>19276325</v>
      </c>
      <c r="F38" s="59">
        <v>17576325</v>
      </c>
      <c r="G38" s="59">
        <v>0</v>
      </c>
      <c r="H38" s="59">
        <v>0</v>
      </c>
      <c r="I38" s="59">
        <v>17576325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1554920</v>
      </c>
      <c r="U38" s="59">
        <v>1554920</v>
      </c>
      <c r="V38" s="59">
        <v>19131245</v>
      </c>
      <c r="W38" s="59">
        <v>19276325</v>
      </c>
      <c r="X38" s="59">
        <v>-145080</v>
      </c>
      <c r="Y38" s="60">
        <v>-0.75</v>
      </c>
      <c r="Z38" s="61">
        <v>19276325</v>
      </c>
    </row>
    <row r="39" spans="1:26" ht="12.75">
      <c r="A39" s="57" t="s">
        <v>56</v>
      </c>
      <c r="B39" s="18">
        <v>1025693075</v>
      </c>
      <c r="C39" s="18">
        <v>0</v>
      </c>
      <c r="D39" s="58">
        <v>366947379</v>
      </c>
      <c r="E39" s="59">
        <v>976641264</v>
      </c>
      <c r="F39" s="59">
        <v>1056720369</v>
      </c>
      <c r="G39" s="59">
        <v>-9736439</v>
      </c>
      <c r="H39" s="59">
        <v>-16079414</v>
      </c>
      <c r="I39" s="59">
        <v>1030904516</v>
      </c>
      <c r="J39" s="59">
        <v>-15651322</v>
      </c>
      <c r="K39" s="59">
        <v>-12937747</v>
      </c>
      <c r="L39" s="59">
        <v>48471846</v>
      </c>
      <c r="M39" s="59">
        <v>19882777</v>
      </c>
      <c r="N39" s="59">
        <v>-12468154</v>
      </c>
      <c r="O39" s="59">
        <v>-12647179</v>
      </c>
      <c r="P39" s="59">
        <v>33943061</v>
      </c>
      <c r="Q39" s="59">
        <v>8827728</v>
      </c>
      <c r="R39" s="59">
        <v>-1329771</v>
      </c>
      <c r="S39" s="59">
        <v>0</v>
      </c>
      <c r="T39" s="59">
        <v>0</v>
      </c>
      <c r="U39" s="59">
        <v>-1329771</v>
      </c>
      <c r="V39" s="59">
        <v>1058285250</v>
      </c>
      <c r="W39" s="59">
        <v>976641264</v>
      </c>
      <c r="X39" s="59">
        <v>81643986</v>
      </c>
      <c r="Y39" s="60">
        <v>8.36</v>
      </c>
      <c r="Z39" s="61">
        <v>976641264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-242571678</v>
      </c>
      <c r="C42" s="18">
        <v>0</v>
      </c>
      <c r="D42" s="58">
        <v>-262409104</v>
      </c>
      <c r="E42" s="59">
        <v>-265148640</v>
      </c>
      <c r="F42" s="59">
        <v>-17380251</v>
      </c>
      <c r="G42" s="59">
        <v>-18532887</v>
      </c>
      <c r="H42" s="59">
        <v>-25932873</v>
      </c>
      <c r="I42" s="59">
        <v>-61846011</v>
      </c>
      <c r="J42" s="59">
        <v>-21564237</v>
      </c>
      <c r="K42" s="59">
        <v>-15889676</v>
      </c>
      <c r="L42" s="59">
        <v>-21583540</v>
      </c>
      <c r="M42" s="59">
        <v>-59037453</v>
      </c>
      <c r="N42" s="59">
        <v>-20333779</v>
      </c>
      <c r="O42" s="59">
        <v>-16316557</v>
      </c>
      <c r="P42" s="59">
        <v>-22585230</v>
      </c>
      <c r="Q42" s="59">
        <v>-59235566</v>
      </c>
      <c r="R42" s="59">
        <v>-16057335</v>
      </c>
      <c r="S42" s="59">
        <v>-15722170</v>
      </c>
      <c r="T42" s="59">
        <v>-28337088</v>
      </c>
      <c r="U42" s="59">
        <v>-60116593</v>
      </c>
      <c r="V42" s="59">
        <v>-240235623</v>
      </c>
      <c r="W42" s="59">
        <v>-265148640</v>
      </c>
      <c r="X42" s="59">
        <v>24913017</v>
      </c>
      <c r="Y42" s="60">
        <v>-9.4</v>
      </c>
      <c r="Z42" s="61">
        <v>-265148640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-8680</v>
      </c>
      <c r="C44" s="18">
        <v>0</v>
      </c>
      <c r="D44" s="58">
        <v>8680</v>
      </c>
      <c r="E44" s="59">
        <v>8680</v>
      </c>
      <c r="F44" s="59">
        <v>-8680</v>
      </c>
      <c r="G44" s="59">
        <v>8680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8680</v>
      </c>
      <c r="X44" s="59">
        <v>-8680</v>
      </c>
      <c r="Y44" s="60">
        <v>-100</v>
      </c>
      <c r="Z44" s="61">
        <v>8680</v>
      </c>
    </row>
    <row r="45" spans="1:26" ht="12.75">
      <c r="A45" s="68" t="s">
        <v>61</v>
      </c>
      <c r="B45" s="21">
        <v>-223907419</v>
      </c>
      <c r="C45" s="21">
        <v>0</v>
      </c>
      <c r="D45" s="103">
        <v>-207711391</v>
      </c>
      <c r="E45" s="104">
        <v>-252519326</v>
      </c>
      <c r="F45" s="104">
        <v>-6734711</v>
      </c>
      <c r="G45" s="104">
        <f>+F45+G42+G43+G44+G83</f>
        <v>-25258918</v>
      </c>
      <c r="H45" s="104">
        <f>+G45+H42+H43+H44+H83</f>
        <v>-51191791</v>
      </c>
      <c r="I45" s="104">
        <f>+H45</f>
        <v>-51191791</v>
      </c>
      <c r="J45" s="104">
        <f>+H45+J42+J43+J44+J83</f>
        <v>-72756028</v>
      </c>
      <c r="K45" s="104">
        <f>+J45+K42+K43+K44+K83</f>
        <v>-88645704</v>
      </c>
      <c r="L45" s="104">
        <f>+K45+L42+L43+L44+L83</f>
        <v>-110229244</v>
      </c>
      <c r="M45" s="104">
        <f>+L45</f>
        <v>-110229244</v>
      </c>
      <c r="N45" s="104">
        <f>+L45+N42+N43+N44+N83</f>
        <v>-130563023</v>
      </c>
      <c r="O45" s="104">
        <f>+N45+O42+O43+O44+O83</f>
        <v>-146879580</v>
      </c>
      <c r="P45" s="104">
        <f>+O45+P42+P43+P44+P83</f>
        <v>-169464810</v>
      </c>
      <c r="Q45" s="104">
        <f>+P45</f>
        <v>-169464810</v>
      </c>
      <c r="R45" s="104">
        <f>+P45+R42+R43+R44+R83</f>
        <v>-185522145</v>
      </c>
      <c r="S45" s="104">
        <f>+R45+S42+S43+S44+S83</f>
        <v>-201244315</v>
      </c>
      <c r="T45" s="104">
        <f>+S45+T42+T43+T44+T83</f>
        <v>-229581403</v>
      </c>
      <c r="U45" s="104">
        <f>+T45</f>
        <v>-229581403</v>
      </c>
      <c r="V45" s="104">
        <f>+U45</f>
        <v>-229581403</v>
      </c>
      <c r="W45" s="104">
        <f>+W83+W42+W43+W44</f>
        <v>-264088243</v>
      </c>
      <c r="X45" s="104">
        <f>+V45-W45</f>
        <v>34506840</v>
      </c>
      <c r="Y45" s="105">
        <f>+IF(W45&lt;&gt;0,+(X45/W45)*100,0)</f>
        <v>-13.066405231830029</v>
      </c>
      <c r="Z45" s="106">
        <v>-252519326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24056427</v>
      </c>
      <c r="C68" s="18">
        <v>0</v>
      </c>
      <c r="D68" s="19">
        <v>28090001</v>
      </c>
      <c r="E68" s="20">
        <v>28090001</v>
      </c>
      <c r="F68" s="20">
        <v>20853131</v>
      </c>
      <c r="G68" s="20">
        <v>1560301</v>
      </c>
      <c r="H68" s="20">
        <v>319646</v>
      </c>
      <c r="I68" s="20">
        <v>22733078</v>
      </c>
      <c r="J68" s="20">
        <v>305054</v>
      </c>
      <c r="K68" s="20">
        <v>316159</v>
      </c>
      <c r="L68" s="20">
        <v>316159</v>
      </c>
      <c r="M68" s="20">
        <v>937372</v>
      </c>
      <c r="N68" s="20">
        <v>316159</v>
      </c>
      <c r="O68" s="20">
        <v>316159</v>
      </c>
      <c r="P68" s="20">
        <v>316159</v>
      </c>
      <c r="Q68" s="20">
        <v>948477</v>
      </c>
      <c r="R68" s="20">
        <v>316159</v>
      </c>
      <c r="S68" s="20">
        <v>316159</v>
      </c>
      <c r="T68" s="20">
        <v>316113</v>
      </c>
      <c r="U68" s="20">
        <v>948431</v>
      </c>
      <c r="V68" s="20">
        <v>25567358</v>
      </c>
      <c r="W68" s="20">
        <v>28090001</v>
      </c>
      <c r="X68" s="20">
        <v>0</v>
      </c>
      <c r="Y68" s="19">
        <v>0</v>
      </c>
      <c r="Z68" s="22">
        <v>28090001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22470453</v>
      </c>
      <c r="C70" s="18">
        <v>0</v>
      </c>
      <c r="D70" s="19">
        <v>32302400</v>
      </c>
      <c r="E70" s="20">
        <v>32302400</v>
      </c>
      <c r="F70" s="20">
        <v>2097396</v>
      </c>
      <c r="G70" s="20">
        <v>2000033</v>
      </c>
      <c r="H70" s="20">
        <v>2253070</v>
      </c>
      <c r="I70" s="20">
        <v>6350499</v>
      </c>
      <c r="J70" s="20">
        <v>2322483</v>
      </c>
      <c r="K70" s="20">
        <v>1794332</v>
      </c>
      <c r="L70" s="20">
        <v>2701499</v>
      </c>
      <c r="M70" s="20">
        <v>6818314</v>
      </c>
      <c r="N70" s="20">
        <v>2452642</v>
      </c>
      <c r="O70" s="20">
        <v>2635778</v>
      </c>
      <c r="P70" s="20">
        <v>2377953</v>
      </c>
      <c r="Q70" s="20">
        <v>7466373</v>
      </c>
      <c r="R70" s="20">
        <v>2150720</v>
      </c>
      <c r="S70" s="20">
        <v>2300540</v>
      </c>
      <c r="T70" s="20">
        <v>2780637</v>
      </c>
      <c r="U70" s="20">
        <v>7231897</v>
      </c>
      <c r="V70" s="20">
        <v>27867083</v>
      </c>
      <c r="W70" s="20">
        <v>32302400</v>
      </c>
      <c r="X70" s="20">
        <v>0</v>
      </c>
      <c r="Y70" s="19">
        <v>0</v>
      </c>
      <c r="Z70" s="22">
        <v>32302400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322425</v>
      </c>
      <c r="G71" s="20">
        <v>210881</v>
      </c>
      <c r="H71" s="20">
        <v>158648</v>
      </c>
      <c r="I71" s="20">
        <v>691954</v>
      </c>
      <c r="J71" s="20">
        <v>167780</v>
      </c>
      <c r="K71" s="20">
        <v>258398</v>
      </c>
      <c r="L71" s="20">
        <v>214333</v>
      </c>
      <c r="M71" s="20">
        <v>640511</v>
      </c>
      <c r="N71" s="20">
        <v>2060855</v>
      </c>
      <c r="O71" s="20">
        <v>21299</v>
      </c>
      <c r="P71" s="20">
        <v>322939</v>
      </c>
      <c r="Q71" s="20">
        <v>2405093</v>
      </c>
      <c r="R71" s="20">
        <v>226740</v>
      </c>
      <c r="S71" s="20">
        <v>277526</v>
      </c>
      <c r="T71" s="20">
        <v>260351</v>
      </c>
      <c r="U71" s="20">
        <v>764617</v>
      </c>
      <c r="V71" s="20">
        <v>4502175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59877</v>
      </c>
      <c r="G72" s="20">
        <v>63207</v>
      </c>
      <c r="H72" s="20">
        <v>60564</v>
      </c>
      <c r="I72" s="20">
        <v>183648</v>
      </c>
      <c r="J72" s="20">
        <v>59965</v>
      </c>
      <c r="K72" s="20">
        <v>62034</v>
      </c>
      <c r="L72" s="20">
        <v>62328</v>
      </c>
      <c r="M72" s="20">
        <v>184327</v>
      </c>
      <c r="N72" s="20">
        <v>64305</v>
      </c>
      <c r="O72" s="20">
        <v>62372</v>
      </c>
      <c r="P72" s="20">
        <v>62372</v>
      </c>
      <c r="Q72" s="20">
        <v>189049</v>
      </c>
      <c r="R72" s="20">
        <v>62372</v>
      </c>
      <c r="S72" s="20">
        <v>62372</v>
      </c>
      <c r="T72" s="20">
        <v>62372</v>
      </c>
      <c r="U72" s="20">
        <v>187116</v>
      </c>
      <c r="V72" s="20">
        <v>744140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513632</v>
      </c>
      <c r="C73" s="18">
        <v>0</v>
      </c>
      <c r="D73" s="19">
        <v>534000</v>
      </c>
      <c r="E73" s="20">
        <v>784000</v>
      </c>
      <c r="F73" s="20">
        <v>42288</v>
      </c>
      <c r="G73" s="20">
        <v>45904</v>
      </c>
      <c r="H73" s="20">
        <v>34823</v>
      </c>
      <c r="I73" s="20">
        <v>123015</v>
      </c>
      <c r="J73" s="20">
        <v>114276</v>
      </c>
      <c r="K73" s="20">
        <v>116821</v>
      </c>
      <c r="L73" s="20">
        <v>116821</v>
      </c>
      <c r="M73" s="20">
        <v>347918</v>
      </c>
      <c r="N73" s="20">
        <v>116821</v>
      </c>
      <c r="O73" s="20">
        <v>116821</v>
      </c>
      <c r="P73" s="20">
        <v>116821</v>
      </c>
      <c r="Q73" s="20">
        <v>350463</v>
      </c>
      <c r="R73" s="20">
        <v>116821</v>
      </c>
      <c r="S73" s="20">
        <v>116821</v>
      </c>
      <c r="T73" s="20">
        <v>116821</v>
      </c>
      <c r="U73" s="20">
        <v>350463</v>
      </c>
      <c r="V73" s="20">
        <v>1171859</v>
      </c>
      <c r="W73" s="20">
        <v>784000</v>
      </c>
      <c r="X73" s="20">
        <v>0</v>
      </c>
      <c r="Y73" s="19">
        <v>0</v>
      </c>
      <c r="Z73" s="22">
        <v>784000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1286915</v>
      </c>
      <c r="C75" s="27">
        <v>0</v>
      </c>
      <c r="D75" s="28">
        <v>616820</v>
      </c>
      <c r="E75" s="29">
        <v>616820</v>
      </c>
      <c r="F75" s="29">
        <v>132892</v>
      </c>
      <c r="G75" s="29">
        <v>135486</v>
      </c>
      <c r="H75" s="29">
        <v>156361</v>
      </c>
      <c r="I75" s="29">
        <v>424739</v>
      </c>
      <c r="J75" s="29">
        <v>158637</v>
      </c>
      <c r="K75" s="29">
        <v>161035</v>
      </c>
      <c r="L75" s="29">
        <v>163439</v>
      </c>
      <c r="M75" s="29">
        <v>483111</v>
      </c>
      <c r="N75" s="29">
        <v>164650</v>
      </c>
      <c r="O75" s="29">
        <v>165036</v>
      </c>
      <c r="P75" s="29">
        <v>505940</v>
      </c>
      <c r="Q75" s="29">
        <v>835626</v>
      </c>
      <c r="R75" s="29">
        <v>0</v>
      </c>
      <c r="S75" s="29">
        <v>175744</v>
      </c>
      <c r="T75" s="29">
        <v>555690</v>
      </c>
      <c r="U75" s="29">
        <v>731434</v>
      </c>
      <c r="V75" s="29">
        <v>2474910</v>
      </c>
      <c r="W75" s="29">
        <v>616820</v>
      </c>
      <c r="X75" s="29">
        <v>0</v>
      </c>
      <c r="Y75" s="28">
        <v>0</v>
      </c>
      <c r="Z75" s="30">
        <v>616820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18672939</v>
      </c>
      <c r="C83" s="18"/>
      <c r="D83" s="19">
        <v>54689033</v>
      </c>
      <c r="E83" s="20">
        <v>12620634</v>
      </c>
      <c r="F83" s="20">
        <v>10654220</v>
      </c>
      <c r="G83" s="20"/>
      <c r="H83" s="20"/>
      <c r="I83" s="20">
        <v>10654220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10654220</v>
      </c>
      <c r="W83" s="20">
        <v>1051717</v>
      </c>
      <c r="X83" s="20"/>
      <c r="Y83" s="19"/>
      <c r="Z83" s="22">
        <v>12620634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14578846</v>
      </c>
      <c r="C5" s="18">
        <v>0</v>
      </c>
      <c r="D5" s="58">
        <v>15291183</v>
      </c>
      <c r="E5" s="59">
        <v>19858067</v>
      </c>
      <c r="F5" s="59">
        <v>1651687</v>
      </c>
      <c r="G5" s="59">
        <v>1590122</v>
      </c>
      <c r="H5" s="59">
        <v>1665361</v>
      </c>
      <c r="I5" s="59">
        <v>4907170</v>
      </c>
      <c r="J5" s="59">
        <v>1658524</v>
      </c>
      <c r="K5" s="59">
        <v>1681672</v>
      </c>
      <c r="L5" s="59">
        <v>1681672</v>
      </c>
      <c r="M5" s="59">
        <v>5021868</v>
      </c>
      <c r="N5" s="59">
        <v>1598314</v>
      </c>
      <c r="O5" s="59">
        <v>1697542</v>
      </c>
      <c r="P5" s="59">
        <v>1695462</v>
      </c>
      <c r="Q5" s="59">
        <v>4991318</v>
      </c>
      <c r="R5" s="59">
        <v>1696502</v>
      </c>
      <c r="S5" s="59">
        <v>1697542</v>
      </c>
      <c r="T5" s="59">
        <v>1696496</v>
      </c>
      <c r="U5" s="59">
        <v>5090540</v>
      </c>
      <c r="V5" s="59">
        <v>20010896</v>
      </c>
      <c r="W5" s="59">
        <v>19858067</v>
      </c>
      <c r="X5" s="59">
        <v>152829</v>
      </c>
      <c r="Y5" s="60">
        <v>0.77</v>
      </c>
      <c r="Z5" s="61">
        <v>19858067</v>
      </c>
    </row>
    <row r="6" spans="1:26" ht="12.75">
      <c r="A6" s="57" t="s">
        <v>32</v>
      </c>
      <c r="B6" s="18">
        <v>9790658</v>
      </c>
      <c r="C6" s="18">
        <v>0</v>
      </c>
      <c r="D6" s="58">
        <v>11512854</v>
      </c>
      <c r="E6" s="59">
        <v>11512854</v>
      </c>
      <c r="F6" s="59">
        <v>1000493</v>
      </c>
      <c r="G6" s="59">
        <v>900162</v>
      </c>
      <c r="H6" s="59">
        <v>1059790</v>
      </c>
      <c r="I6" s="59">
        <v>2960445</v>
      </c>
      <c r="J6" s="59">
        <v>917703</v>
      </c>
      <c r="K6" s="59">
        <v>1039258</v>
      </c>
      <c r="L6" s="59">
        <v>873627</v>
      </c>
      <c r="M6" s="59">
        <v>2830588</v>
      </c>
      <c r="N6" s="59">
        <v>228177</v>
      </c>
      <c r="O6" s="59">
        <v>1007051</v>
      </c>
      <c r="P6" s="59">
        <v>861373</v>
      </c>
      <c r="Q6" s="59">
        <v>2096601</v>
      </c>
      <c r="R6" s="59">
        <v>941407</v>
      </c>
      <c r="S6" s="59">
        <v>1018182</v>
      </c>
      <c r="T6" s="59">
        <v>1138873</v>
      </c>
      <c r="U6" s="59">
        <v>3098462</v>
      </c>
      <c r="V6" s="59">
        <v>10986096</v>
      </c>
      <c r="W6" s="59">
        <v>11512854</v>
      </c>
      <c r="X6" s="59">
        <v>-526758</v>
      </c>
      <c r="Y6" s="60">
        <v>-4.58</v>
      </c>
      <c r="Z6" s="61">
        <v>11512854</v>
      </c>
    </row>
    <row r="7" spans="1:26" ht="12.75">
      <c r="A7" s="57" t="s">
        <v>33</v>
      </c>
      <c r="B7" s="18">
        <v>0</v>
      </c>
      <c r="C7" s="18">
        <v>0</v>
      </c>
      <c r="D7" s="58">
        <v>2112000</v>
      </c>
      <c r="E7" s="59">
        <v>2112000</v>
      </c>
      <c r="F7" s="59">
        <v>68006</v>
      </c>
      <c r="G7" s="59">
        <v>0</v>
      </c>
      <c r="H7" s="59">
        <v>549899</v>
      </c>
      <c r="I7" s="59">
        <v>617905</v>
      </c>
      <c r="J7" s="59">
        <v>181771</v>
      </c>
      <c r="K7" s="59">
        <v>99708</v>
      </c>
      <c r="L7" s="59">
        <v>158519</v>
      </c>
      <c r="M7" s="59">
        <v>439998</v>
      </c>
      <c r="N7" s="59">
        <v>190455</v>
      </c>
      <c r="O7" s="59">
        <v>0</v>
      </c>
      <c r="P7" s="59">
        <v>219059</v>
      </c>
      <c r="Q7" s="59">
        <v>409514</v>
      </c>
      <c r="R7" s="59">
        <v>132464</v>
      </c>
      <c r="S7" s="59">
        <v>79787</v>
      </c>
      <c r="T7" s="59">
        <v>49751</v>
      </c>
      <c r="U7" s="59">
        <v>262002</v>
      </c>
      <c r="V7" s="59">
        <v>1729419</v>
      </c>
      <c r="W7" s="59">
        <v>2112000</v>
      </c>
      <c r="X7" s="59">
        <v>-382581</v>
      </c>
      <c r="Y7" s="60">
        <v>-18.11</v>
      </c>
      <c r="Z7" s="61">
        <v>2112000</v>
      </c>
    </row>
    <row r="8" spans="1:26" ht="12.75">
      <c r="A8" s="57" t="s">
        <v>34</v>
      </c>
      <c r="B8" s="18">
        <v>134056602</v>
      </c>
      <c r="C8" s="18">
        <v>0</v>
      </c>
      <c r="D8" s="58">
        <v>147905550</v>
      </c>
      <c r="E8" s="59">
        <v>148263550</v>
      </c>
      <c r="F8" s="59">
        <v>59408000</v>
      </c>
      <c r="G8" s="59">
        <v>0</v>
      </c>
      <c r="H8" s="59">
        <v>1598238</v>
      </c>
      <c r="I8" s="59">
        <v>61006238</v>
      </c>
      <c r="J8" s="59">
        <v>0</v>
      </c>
      <c r="K8" s="59">
        <v>0</v>
      </c>
      <c r="L8" s="59">
        <v>48034547</v>
      </c>
      <c r="M8" s="59">
        <v>48034547</v>
      </c>
      <c r="N8" s="59">
        <v>0</v>
      </c>
      <c r="O8" s="59">
        <v>0</v>
      </c>
      <c r="P8" s="59">
        <v>36803060</v>
      </c>
      <c r="Q8" s="59">
        <v>36803060</v>
      </c>
      <c r="R8" s="59">
        <v>0</v>
      </c>
      <c r="S8" s="59">
        <v>0</v>
      </c>
      <c r="T8" s="59">
        <v>0</v>
      </c>
      <c r="U8" s="59">
        <v>0</v>
      </c>
      <c r="V8" s="59">
        <v>145843845</v>
      </c>
      <c r="W8" s="59">
        <v>148263550</v>
      </c>
      <c r="X8" s="59">
        <v>-2419705</v>
      </c>
      <c r="Y8" s="60">
        <v>-1.63</v>
      </c>
      <c r="Z8" s="61">
        <v>148263550</v>
      </c>
    </row>
    <row r="9" spans="1:26" ht="12.75">
      <c r="A9" s="57" t="s">
        <v>35</v>
      </c>
      <c r="B9" s="18">
        <v>8499643</v>
      </c>
      <c r="C9" s="18">
        <v>0</v>
      </c>
      <c r="D9" s="58">
        <v>50774786</v>
      </c>
      <c r="E9" s="59">
        <v>42049705</v>
      </c>
      <c r="F9" s="59">
        <v>963570</v>
      </c>
      <c r="G9" s="59">
        <v>1094132</v>
      </c>
      <c r="H9" s="59">
        <v>888134</v>
      </c>
      <c r="I9" s="59">
        <v>2945836</v>
      </c>
      <c r="J9" s="59">
        <v>727279</v>
      </c>
      <c r="K9" s="59">
        <v>1116229</v>
      </c>
      <c r="L9" s="59">
        <v>811927</v>
      </c>
      <c r="M9" s="59">
        <v>2655435</v>
      </c>
      <c r="N9" s="59">
        <v>1776814</v>
      </c>
      <c r="O9" s="59">
        <v>1126507</v>
      </c>
      <c r="P9" s="59">
        <v>941923</v>
      </c>
      <c r="Q9" s="59">
        <v>3845244</v>
      </c>
      <c r="R9" s="59">
        <v>141467</v>
      </c>
      <c r="S9" s="59">
        <v>821375</v>
      </c>
      <c r="T9" s="59">
        <v>538591</v>
      </c>
      <c r="U9" s="59">
        <v>1501433</v>
      </c>
      <c r="V9" s="59">
        <v>10947948</v>
      </c>
      <c r="W9" s="59">
        <v>42049705</v>
      </c>
      <c r="X9" s="59">
        <v>-31101757</v>
      </c>
      <c r="Y9" s="60">
        <v>-73.96</v>
      </c>
      <c r="Z9" s="61">
        <v>42049705</v>
      </c>
    </row>
    <row r="10" spans="1:26" ht="20.25">
      <c r="A10" s="62" t="s">
        <v>109</v>
      </c>
      <c r="B10" s="63">
        <f>SUM(B5:B9)</f>
        <v>166925749</v>
      </c>
      <c r="C10" s="63">
        <f>SUM(C5:C9)</f>
        <v>0</v>
      </c>
      <c r="D10" s="64">
        <f aca="true" t="shared" si="0" ref="D10:Z10">SUM(D5:D9)</f>
        <v>227596373</v>
      </c>
      <c r="E10" s="65">
        <f t="shared" si="0"/>
        <v>223796176</v>
      </c>
      <c r="F10" s="65">
        <f t="shared" si="0"/>
        <v>63091756</v>
      </c>
      <c r="G10" s="65">
        <f t="shared" si="0"/>
        <v>3584416</v>
      </c>
      <c r="H10" s="65">
        <f t="shared" si="0"/>
        <v>5761422</v>
      </c>
      <c r="I10" s="65">
        <f t="shared" si="0"/>
        <v>72437594</v>
      </c>
      <c r="J10" s="65">
        <f t="shared" si="0"/>
        <v>3485277</v>
      </c>
      <c r="K10" s="65">
        <f t="shared" si="0"/>
        <v>3936867</v>
      </c>
      <c r="L10" s="65">
        <f t="shared" si="0"/>
        <v>51560292</v>
      </c>
      <c r="M10" s="65">
        <f t="shared" si="0"/>
        <v>58982436</v>
      </c>
      <c r="N10" s="65">
        <f t="shared" si="0"/>
        <v>3793760</v>
      </c>
      <c r="O10" s="65">
        <f t="shared" si="0"/>
        <v>3831100</v>
      </c>
      <c r="P10" s="65">
        <f t="shared" si="0"/>
        <v>40520877</v>
      </c>
      <c r="Q10" s="65">
        <f t="shared" si="0"/>
        <v>48145737</v>
      </c>
      <c r="R10" s="65">
        <f t="shared" si="0"/>
        <v>2911840</v>
      </c>
      <c r="S10" s="65">
        <f t="shared" si="0"/>
        <v>3616886</v>
      </c>
      <c r="T10" s="65">
        <f t="shared" si="0"/>
        <v>3423711</v>
      </c>
      <c r="U10" s="65">
        <f t="shared" si="0"/>
        <v>9952437</v>
      </c>
      <c r="V10" s="65">
        <f t="shared" si="0"/>
        <v>189518204</v>
      </c>
      <c r="W10" s="65">
        <f t="shared" si="0"/>
        <v>223796176</v>
      </c>
      <c r="X10" s="65">
        <f t="shared" si="0"/>
        <v>-34277972</v>
      </c>
      <c r="Y10" s="66">
        <f>+IF(W10&lt;&gt;0,(X10/W10)*100,0)</f>
        <v>-15.31660308619393</v>
      </c>
      <c r="Z10" s="67">
        <f t="shared" si="0"/>
        <v>223796176</v>
      </c>
    </row>
    <row r="11" spans="1:26" ht="12.75">
      <c r="A11" s="57" t="s">
        <v>36</v>
      </c>
      <c r="B11" s="18">
        <v>78988929</v>
      </c>
      <c r="C11" s="18">
        <v>0</v>
      </c>
      <c r="D11" s="58">
        <v>93985993</v>
      </c>
      <c r="E11" s="59">
        <v>91393205</v>
      </c>
      <c r="F11" s="59">
        <v>6662309</v>
      </c>
      <c r="G11" s="59">
        <v>6760730</v>
      </c>
      <c r="H11" s="59">
        <v>7063845</v>
      </c>
      <c r="I11" s="59">
        <v>20486884</v>
      </c>
      <c r="J11" s="59">
        <v>7012669</v>
      </c>
      <c r="K11" s="59">
        <v>6555519</v>
      </c>
      <c r="L11" s="59">
        <v>8067026</v>
      </c>
      <c r="M11" s="59">
        <v>21635214</v>
      </c>
      <c r="N11" s="59">
        <v>7035423</v>
      </c>
      <c r="O11" s="59">
        <v>6841001</v>
      </c>
      <c r="P11" s="59">
        <v>6668664</v>
      </c>
      <c r="Q11" s="59">
        <v>20545088</v>
      </c>
      <c r="R11" s="59">
        <v>7198861</v>
      </c>
      <c r="S11" s="59">
        <v>6518628</v>
      </c>
      <c r="T11" s="59">
        <v>7322638</v>
      </c>
      <c r="U11" s="59">
        <v>21040127</v>
      </c>
      <c r="V11" s="59">
        <v>83707313</v>
      </c>
      <c r="W11" s="59">
        <v>91393205</v>
      </c>
      <c r="X11" s="59">
        <v>-7685892</v>
      </c>
      <c r="Y11" s="60">
        <v>-8.41</v>
      </c>
      <c r="Z11" s="61">
        <v>91393205</v>
      </c>
    </row>
    <row r="12" spans="1:26" ht="12.75">
      <c r="A12" s="57" t="s">
        <v>37</v>
      </c>
      <c r="B12" s="18">
        <v>12328370</v>
      </c>
      <c r="C12" s="18">
        <v>0</v>
      </c>
      <c r="D12" s="58">
        <v>14127295</v>
      </c>
      <c r="E12" s="59">
        <v>14127295</v>
      </c>
      <c r="F12" s="59">
        <v>1027713</v>
      </c>
      <c r="G12" s="59">
        <v>1040083</v>
      </c>
      <c r="H12" s="59">
        <v>1038537</v>
      </c>
      <c r="I12" s="59">
        <v>3106333</v>
      </c>
      <c r="J12" s="59">
        <v>1032398</v>
      </c>
      <c r="K12" s="59">
        <v>1032898</v>
      </c>
      <c r="L12" s="59">
        <v>1032898</v>
      </c>
      <c r="M12" s="59">
        <v>3098194</v>
      </c>
      <c r="N12" s="59">
        <v>1032898</v>
      </c>
      <c r="O12" s="59">
        <v>1033759</v>
      </c>
      <c r="P12" s="59">
        <v>1033898</v>
      </c>
      <c r="Q12" s="59">
        <v>3100555</v>
      </c>
      <c r="R12" s="59">
        <v>1043498</v>
      </c>
      <c r="S12" s="59">
        <v>1043498</v>
      </c>
      <c r="T12" s="59">
        <v>1487547</v>
      </c>
      <c r="U12" s="59">
        <v>3574543</v>
      </c>
      <c r="V12" s="59">
        <v>12879625</v>
      </c>
      <c r="W12" s="59">
        <v>14127295</v>
      </c>
      <c r="X12" s="59">
        <v>-1247670</v>
      </c>
      <c r="Y12" s="60">
        <v>-8.83</v>
      </c>
      <c r="Z12" s="61">
        <v>14127295</v>
      </c>
    </row>
    <row r="13" spans="1:26" ht="12.75">
      <c r="A13" s="57" t="s">
        <v>110</v>
      </c>
      <c r="B13" s="18">
        <v>12277162</v>
      </c>
      <c r="C13" s="18">
        <v>0</v>
      </c>
      <c r="D13" s="58">
        <v>8659942</v>
      </c>
      <c r="E13" s="59">
        <v>16637211</v>
      </c>
      <c r="F13" s="59">
        <v>1878949</v>
      </c>
      <c r="G13" s="59">
        <v>1874930</v>
      </c>
      <c r="H13" s="59">
        <v>525221</v>
      </c>
      <c r="I13" s="59">
        <v>4279100</v>
      </c>
      <c r="J13" s="59">
        <v>0</v>
      </c>
      <c r="K13" s="59">
        <v>0</v>
      </c>
      <c r="L13" s="59">
        <v>3753877</v>
      </c>
      <c r="M13" s="59">
        <v>3753877</v>
      </c>
      <c r="N13" s="59">
        <v>0</v>
      </c>
      <c r="O13" s="59">
        <v>4865069</v>
      </c>
      <c r="P13" s="59">
        <v>-1412638</v>
      </c>
      <c r="Q13" s="59">
        <v>3452431</v>
      </c>
      <c r="R13" s="59">
        <v>0</v>
      </c>
      <c r="S13" s="59">
        <v>1031311</v>
      </c>
      <c r="T13" s="59">
        <v>0</v>
      </c>
      <c r="U13" s="59">
        <v>1031311</v>
      </c>
      <c r="V13" s="59">
        <v>12516719</v>
      </c>
      <c r="W13" s="59">
        <v>16637211</v>
      </c>
      <c r="X13" s="59">
        <v>-4120492</v>
      </c>
      <c r="Y13" s="60">
        <v>-24.77</v>
      </c>
      <c r="Z13" s="61">
        <v>16637211</v>
      </c>
    </row>
    <row r="14" spans="1:26" ht="12.75">
      <c r="A14" s="57" t="s">
        <v>38</v>
      </c>
      <c r="B14" s="18">
        <v>1154598</v>
      </c>
      <c r="C14" s="18">
        <v>0</v>
      </c>
      <c r="D14" s="58">
        <v>1255286</v>
      </c>
      <c r="E14" s="59">
        <v>1255286</v>
      </c>
      <c r="F14" s="59">
        <v>1304</v>
      </c>
      <c r="G14" s="59">
        <v>57</v>
      </c>
      <c r="H14" s="59">
        <v>2569</v>
      </c>
      <c r="I14" s="59">
        <v>3930</v>
      </c>
      <c r="J14" s="59">
        <v>1436</v>
      </c>
      <c r="K14" s="59">
        <v>1217</v>
      </c>
      <c r="L14" s="59">
        <v>1251</v>
      </c>
      <c r="M14" s="59">
        <v>3904</v>
      </c>
      <c r="N14" s="59">
        <v>396</v>
      </c>
      <c r="O14" s="59">
        <v>0</v>
      </c>
      <c r="P14" s="59">
        <v>94743</v>
      </c>
      <c r="Q14" s="59">
        <v>95139</v>
      </c>
      <c r="R14" s="59">
        <v>1263</v>
      </c>
      <c r="S14" s="59">
        <v>325</v>
      </c>
      <c r="T14" s="59">
        <v>418</v>
      </c>
      <c r="U14" s="59">
        <v>2006</v>
      </c>
      <c r="V14" s="59">
        <v>104979</v>
      </c>
      <c r="W14" s="59">
        <v>1255286</v>
      </c>
      <c r="X14" s="59">
        <v>-1150307</v>
      </c>
      <c r="Y14" s="60">
        <v>-91.64</v>
      </c>
      <c r="Z14" s="61">
        <v>1255286</v>
      </c>
    </row>
    <row r="15" spans="1:26" ht="12.75">
      <c r="A15" s="57" t="s">
        <v>39</v>
      </c>
      <c r="B15" s="18">
        <v>13882073</v>
      </c>
      <c r="C15" s="18">
        <v>0</v>
      </c>
      <c r="D15" s="58">
        <v>13126679</v>
      </c>
      <c r="E15" s="59">
        <v>15515045</v>
      </c>
      <c r="F15" s="59">
        <v>1438270</v>
      </c>
      <c r="G15" s="59">
        <v>2305788</v>
      </c>
      <c r="H15" s="59">
        <v>1565147</v>
      </c>
      <c r="I15" s="59">
        <v>5309205</v>
      </c>
      <c r="J15" s="59">
        <v>1728768</v>
      </c>
      <c r="K15" s="59">
        <v>1037773</v>
      </c>
      <c r="L15" s="59">
        <v>1344890</v>
      </c>
      <c r="M15" s="59">
        <v>4111431</v>
      </c>
      <c r="N15" s="59">
        <v>581238</v>
      </c>
      <c r="O15" s="59">
        <v>589531</v>
      </c>
      <c r="P15" s="59">
        <v>1388030</v>
      </c>
      <c r="Q15" s="59">
        <v>2558799</v>
      </c>
      <c r="R15" s="59">
        <v>1181261</v>
      </c>
      <c r="S15" s="59">
        <v>1233485</v>
      </c>
      <c r="T15" s="59">
        <v>1229774</v>
      </c>
      <c r="U15" s="59">
        <v>3644520</v>
      </c>
      <c r="V15" s="59">
        <v>15623955</v>
      </c>
      <c r="W15" s="59">
        <v>15515045</v>
      </c>
      <c r="X15" s="59">
        <v>108910</v>
      </c>
      <c r="Y15" s="60">
        <v>0.7</v>
      </c>
      <c r="Z15" s="61">
        <v>15515045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75563869</v>
      </c>
      <c r="C17" s="18">
        <v>0</v>
      </c>
      <c r="D17" s="58">
        <v>74393367</v>
      </c>
      <c r="E17" s="59">
        <v>73682853</v>
      </c>
      <c r="F17" s="59">
        <v>1861549</v>
      </c>
      <c r="G17" s="59">
        <v>4758043</v>
      </c>
      <c r="H17" s="59">
        <v>3921855</v>
      </c>
      <c r="I17" s="59">
        <v>10541447</v>
      </c>
      <c r="J17" s="59">
        <v>7122877</v>
      </c>
      <c r="K17" s="59">
        <v>6142927</v>
      </c>
      <c r="L17" s="59">
        <v>9074736</v>
      </c>
      <c r="M17" s="59">
        <v>22340540</v>
      </c>
      <c r="N17" s="59">
        <v>4453952</v>
      </c>
      <c r="O17" s="59">
        <v>3374892</v>
      </c>
      <c r="P17" s="59">
        <v>5855590</v>
      </c>
      <c r="Q17" s="59">
        <v>13684434</v>
      </c>
      <c r="R17" s="59">
        <v>2988851</v>
      </c>
      <c r="S17" s="59">
        <v>2309176</v>
      </c>
      <c r="T17" s="59">
        <v>4725758</v>
      </c>
      <c r="U17" s="59">
        <v>10023785</v>
      </c>
      <c r="V17" s="59">
        <v>56590206</v>
      </c>
      <c r="W17" s="59">
        <v>73682853</v>
      </c>
      <c r="X17" s="59">
        <v>-17092647</v>
      </c>
      <c r="Y17" s="60">
        <v>-23.2</v>
      </c>
      <c r="Z17" s="61">
        <v>73682853</v>
      </c>
    </row>
    <row r="18" spans="1:26" ht="12.75">
      <c r="A18" s="68" t="s">
        <v>41</v>
      </c>
      <c r="B18" s="69">
        <f>SUM(B11:B17)</f>
        <v>194195001</v>
      </c>
      <c r="C18" s="69">
        <f>SUM(C11:C17)</f>
        <v>0</v>
      </c>
      <c r="D18" s="70">
        <f aca="true" t="shared" si="1" ref="D18:Z18">SUM(D11:D17)</f>
        <v>205548562</v>
      </c>
      <c r="E18" s="71">
        <f t="shared" si="1"/>
        <v>212610895</v>
      </c>
      <c r="F18" s="71">
        <f t="shared" si="1"/>
        <v>12870094</v>
      </c>
      <c r="G18" s="71">
        <f t="shared" si="1"/>
        <v>16739631</v>
      </c>
      <c r="H18" s="71">
        <f t="shared" si="1"/>
        <v>14117174</v>
      </c>
      <c r="I18" s="71">
        <f t="shared" si="1"/>
        <v>43726899</v>
      </c>
      <c r="J18" s="71">
        <f t="shared" si="1"/>
        <v>16898148</v>
      </c>
      <c r="K18" s="71">
        <f t="shared" si="1"/>
        <v>14770334</v>
      </c>
      <c r="L18" s="71">
        <f t="shared" si="1"/>
        <v>23274678</v>
      </c>
      <c r="M18" s="71">
        <f t="shared" si="1"/>
        <v>54943160</v>
      </c>
      <c r="N18" s="71">
        <f t="shared" si="1"/>
        <v>13103907</v>
      </c>
      <c r="O18" s="71">
        <f t="shared" si="1"/>
        <v>16704252</v>
      </c>
      <c r="P18" s="71">
        <f t="shared" si="1"/>
        <v>13628287</v>
      </c>
      <c r="Q18" s="71">
        <f t="shared" si="1"/>
        <v>43436446</v>
      </c>
      <c r="R18" s="71">
        <f t="shared" si="1"/>
        <v>12413734</v>
      </c>
      <c r="S18" s="71">
        <f t="shared" si="1"/>
        <v>12136423</v>
      </c>
      <c r="T18" s="71">
        <f t="shared" si="1"/>
        <v>14766135</v>
      </c>
      <c r="U18" s="71">
        <f t="shared" si="1"/>
        <v>39316292</v>
      </c>
      <c r="V18" s="71">
        <f t="shared" si="1"/>
        <v>181422797</v>
      </c>
      <c r="W18" s="71">
        <f t="shared" si="1"/>
        <v>212610895</v>
      </c>
      <c r="X18" s="71">
        <f t="shared" si="1"/>
        <v>-31188098</v>
      </c>
      <c r="Y18" s="66">
        <f>+IF(W18&lt;&gt;0,(X18/W18)*100,0)</f>
        <v>-14.66909680240046</v>
      </c>
      <c r="Z18" s="72">
        <f t="shared" si="1"/>
        <v>212610895</v>
      </c>
    </row>
    <row r="19" spans="1:26" ht="12.75">
      <c r="A19" s="68" t="s">
        <v>42</v>
      </c>
      <c r="B19" s="73">
        <f>+B10-B18</f>
        <v>-27269252</v>
      </c>
      <c r="C19" s="73">
        <f>+C10-C18</f>
        <v>0</v>
      </c>
      <c r="D19" s="74">
        <f aca="true" t="shared" si="2" ref="D19:Z19">+D10-D18</f>
        <v>22047811</v>
      </c>
      <c r="E19" s="75">
        <f t="shared" si="2"/>
        <v>11185281</v>
      </c>
      <c r="F19" s="75">
        <f t="shared" si="2"/>
        <v>50221662</v>
      </c>
      <c r="G19" s="75">
        <f t="shared" si="2"/>
        <v>-13155215</v>
      </c>
      <c r="H19" s="75">
        <f t="shared" si="2"/>
        <v>-8355752</v>
      </c>
      <c r="I19" s="75">
        <f t="shared" si="2"/>
        <v>28710695</v>
      </c>
      <c r="J19" s="75">
        <f t="shared" si="2"/>
        <v>-13412871</v>
      </c>
      <c r="K19" s="75">
        <f t="shared" si="2"/>
        <v>-10833467</v>
      </c>
      <c r="L19" s="75">
        <f t="shared" si="2"/>
        <v>28285614</v>
      </c>
      <c r="M19" s="75">
        <f t="shared" si="2"/>
        <v>4039276</v>
      </c>
      <c r="N19" s="75">
        <f t="shared" si="2"/>
        <v>-9310147</v>
      </c>
      <c r="O19" s="75">
        <f t="shared" si="2"/>
        <v>-12873152</v>
      </c>
      <c r="P19" s="75">
        <f t="shared" si="2"/>
        <v>26892590</v>
      </c>
      <c r="Q19" s="75">
        <f t="shared" si="2"/>
        <v>4709291</v>
      </c>
      <c r="R19" s="75">
        <f t="shared" si="2"/>
        <v>-9501894</v>
      </c>
      <c r="S19" s="75">
        <f t="shared" si="2"/>
        <v>-8519537</v>
      </c>
      <c r="T19" s="75">
        <f t="shared" si="2"/>
        <v>-11342424</v>
      </c>
      <c r="U19" s="75">
        <f t="shared" si="2"/>
        <v>-29363855</v>
      </c>
      <c r="V19" s="75">
        <f t="shared" si="2"/>
        <v>8095407</v>
      </c>
      <c r="W19" s="75">
        <f>IF(E10=E18,0,W10-W18)</f>
        <v>11185281</v>
      </c>
      <c r="X19" s="75">
        <f t="shared" si="2"/>
        <v>-3089874</v>
      </c>
      <c r="Y19" s="76">
        <f>+IF(W19&lt;&gt;0,(X19/W19)*100,0)</f>
        <v>-27.62446468711872</v>
      </c>
      <c r="Z19" s="77">
        <f t="shared" si="2"/>
        <v>11185281</v>
      </c>
    </row>
    <row r="20" spans="1:26" ht="20.25">
      <c r="A20" s="78" t="s">
        <v>43</v>
      </c>
      <c r="B20" s="79">
        <v>43126493</v>
      </c>
      <c r="C20" s="79">
        <v>0</v>
      </c>
      <c r="D20" s="80">
        <v>33393460</v>
      </c>
      <c r="E20" s="81">
        <v>35009503</v>
      </c>
      <c r="F20" s="81">
        <v>0</v>
      </c>
      <c r="G20" s="81">
        <v>0</v>
      </c>
      <c r="H20" s="81">
        <v>14322477</v>
      </c>
      <c r="I20" s="81">
        <v>14322477</v>
      </c>
      <c r="J20" s="81">
        <v>0</v>
      </c>
      <c r="K20" s="81">
        <v>0</v>
      </c>
      <c r="L20" s="81">
        <v>16715990</v>
      </c>
      <c r="M20" s="81">
        <v>16715990</v>
      </c>
      <c r="N20" s="81">
        <v>0</v>
      </c>
      <c r="O20" s="81">
        <v>0</v>
      </c>
      <c r="P20" s="81">
        <v>1212468</v>
      </c>
      <c r="Q20" s="81">
        <v>1212468</v>
      </c>
      <c r="R20" s="81">
        <v>0</v>
      </c>
      <c r="S20" s="81">
        <v>0</v>
      </c>
      <c r="T20" s="81">
        <v>0</v>
      </c>
      <c r="U20" s="81">
        <v>0</v>
      </c>
      <c r="V20" s="81">
        <v>32250935</v>
      </c>
      <c r="W20" s="81">
        <v>35009503</v>
      </c>
      <c r="X20" s="81">
        <v>-2758568</v>
      </c>
      <c r="Y20" s="82">
        <v>-7.88</v>
      </c>
      <c r="Z20" s="83">
        <v>35009503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15857241</v>
      </c>
      <c r="C22" s="91">
        <f>SUM(C19:C21)</f>
        <v>0</v>
      </c>
      <c r="D22" s="92">
        <f aca="true" t="shared" si="3" ref="D22:Z22">SUM(D19:D21)</f>
        <v>55441271</v>
      </c>
      <c r="E22" s="93">
        <f t="shared" si="3"/>
        <v>46194784</v>
      </c>
      <c r="F22" s="93">
        <f t="shared" si="3"/>
        <v>50221662</v>
      </c>
      <c r="G22" s="93">
        <f t="shared" si="3"/>
        <v>-13155215</v>
      </c>
      <c r="H22" s="93">
        <f t="shared" si="3"/>
        <v>5966725</v>
      </c>
      <c r="I22" s="93">
        <f t="shared" si="3"/>
        <v>43033172</v>
      </c>
      <c r="J22" s="93">
        <f t="shared" si="3"/>
        <v>-13412871</v>
      </c>
      <c r="K22" s="93">
        <f t="shared" si="3"/>
        <v>-10833467</v>
      </c>
      <c r="L22" s="93">
        <f t="shared" si="3"/>
        <v>45001604</v>
      </c>
      <c r="M22" s="93">
        <f t="shared" si="3"/>
        <v>20755266</v>
      </c>
      <c r="N22" s="93">
        <f t="shared" si="3"/>
        <v>-9310147</v>
      </c>
      <c r="O22" s="93">
        <f t="shared" si="3"/>
        <v>-12873152</v>
      </c>
      <c r="P22" s="93">
        <f t="shared" si="3"/>
        <v>28105058</v>
      </c>
      <c r="Q22" s="93">
        <f t="shared" si="3"/>
        <v>5921759</v>
      </c>
      <c r="R22" s="93">
        <f t="shared" si="3"/>
        <v>-9501894</v>
      </c>
      <c r="S22" s="93">
        <f t="shared" si="3"/>
        <v>-8519537</v>
      </c>
      <c r="T22" s="93">
        <f t="shared" si="3"/>
        <v>-11342424</v>
      </c>
      <c r="U22" s="93">
        <f t="shared" si="3"/>
        <v>-29363855</v>
      </c>
      <c r="V22" s="93">
        <f t="shared" si="3"/>
        <v>40346342</v>
      </c>
      <c r="W22" s="93">
        <f t="shared" si="3"/>
        <v>46194784</v>
      </c>
      <c r="X22" s="93">
        <f t="shared" si="3"/>
        <v>-5848442</v>
      </c>
      <c r="Y22" s="94">
        <f>+IF(W22&lt;&gt;0,(X22/W22)*100,0)</f>
        <v>-12.660394732011301</v>
      </c>
      <c r="Z22" s="95">
        <f t="shared" si="3"/>
        <v>46194784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15857241</v>
      </c>
      <c r="C24" s="73">
        <f>SUM(C22:C23)</f>
        <v>0</v>
      </c>
      <c r="D24" s="74">
        <f aca="true" t="shared" si="4" ref="D24:Z24">SUM(D22:D23)</f>
        <v>55441271</v>
      </c>
      <c r="E24" s="75">
        <f t="shared" si="4"/>
        <v>46194784</v>
      </c>
      <c r="F24" s="75">
        <f t="shared" si="4"/>
        <v>50221662</v>
      </c>
      <c r="G24" s="75">
        <f t="shared" si="4"/>
        <v>-13155215</v>
      </c>
      <c r="H24" s="75">
        <f t="shared" si="4"/>
        <v>5966725</v>
      </c>
      <c r="I24" s="75">
        <f t="shared" si="4"/>
        <v>43033172</v>
      </c>
      <c r="J24" s="75">
        <f t="shared" si="4"/>
        <v>-13412871</v>
      </c>
      <c r="K24" s="75">
        <f t="shared" si="4"/>
        <v>-10833467</v>
      </c>
      <c r="L24" s="75">
        <f t="shared" si="4"/>
        <v>45001604</v>
      </c>
      <c r="M24" s="75">
        <f t="shared" si="4"/>
        <v>20755266</v>
      </c>
      <c r="N24" s="75">
        <f t="shared" si="4"/>
        <v>-9310147</v>
      </c>
      <c r="O24" s="75">
        <f t="shared" si="4"/>
        <v>-12873152</v>
      </c>
      <c r="P24" s="75">
        <f t="shared" si="4"/>
        <v>28105058</v>
      </c>
      <c r="Q24" s="75">
        <f t="shared" si="4"/>
        <v>5921759</v>
      </c>
      <c r="R24" s="75">
        <f t="shared" si="4"/>
        <v>-9501894</v>
      </c>
      <c r="S24" s="75">
        <f t="shared" si="4"/>
        <v>-8519537</v>
      </c>
      <c r="T24" s="75">
        <f t="shared" si="4"/>
        <v>-11342424</v>
      </c>
      <c r="U24" s="75">
        <f t="shared" si="4"/>
        <v>-29363855</v>
      </c>
      <c r="V24" s="75">
        <f t="shared" si="4"/>
        <v>40346342</v>
      </c>
      <c r="W24" s="75">
        <f t="shared" si="4"/>
        <v>46194784</v>
      </c>
      <c r="X24" s="75">
        <f t="shared" si="4"/>
        <v>-5848442</v>
      </c>
      <c r="Y24" s="76">
        <f>+IF(W24&lt;&gt;0,(X24/W24)*100,0)</f>
        <v>-12.660394732011301</v>
      </c>
      <c r="Z24" s="77">
        <f t="shared" si="4"/>
        <v>46194784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45682360</v>
      </c>
      <c r="C27" s="21">
        <v>0</v>
      </c>
      <c r="D27" s="103">
        <v>55441271</v>
      </c>
      <c r="E27" s="104">
        <v>46194785</v>
      </c>
      <c r="F27" s="104">
        <v>0</v>
      </c>
      <c r="G27" s="104">
        <v>3441483</v>
      </c>
      <c r="H27" s="104">
        <v>9697848</v>
      </c>
      <c r="I27" s="104">
        <v>13139331</v>
      </c>
      <c r="J27" s="104">
        <v>3203359</v>
      </c>
      <c r="K27" s="104">
        <v>11102525</v>
      </c>
      <c r="L27" s="104">
        <v>4052076</v>
      </c>
      <c r="M27" s="104">
        <v>18357960</v>
      </c>
      <c r="N27" s="104">
        <v>596001</v>
      </c>
      <c r="O27" s="104">
        <v>1172669</v>
      </c>
      <c r="P27" s="104">
        <v>493152</v>
      </c>
      <c r="Q27" s="104">
        <v>2261822</v>
      </c>
      <c r="R27" s="104">
        <v>688432</v>
      </c>
      <c r="S27" s="104">
        <v>172650</v>
      </c>
      <c r="T27" s="104">
        <v>2346515</v>
      </c>
      <c r="U27" s="104">
        <v>3207597</v>
      </c>
      <c r="V27" s="104">
        <v>36966710</v>
      </c>
      <c r="W27" s="104">
        <v>46194785</v>
      </c>
      <c r="X27" s="104">
        <v>-9228075</v>
      </c>
      <c r="Y27" s="105">
        <v>-19.98</v>
      </c>
      <c r="Z27" s="106">
        <v>46194785</v>
      </c>
    </row>
    <row r="28" spans="1:26" ht="12.75">
      <c r="A28" s="107" t="s">
        <v>47</v>
      </c>
      <c r="B28" s="18">
        <v>38798654</v>
      </c>
      <c r="C28" s="18">
        <v>0</v>
      </c>
      <c r="D28" s="58">
        <v>33393450</v>
      </c>
      <c r="E28" s="59">
        <v>33393450</v>
      </c>
      <c r="F28" s="59">
        <v>0</v>
      </c>
      <c r="G28" s="59">
        <v>3441483</v>
      </c>
      <c r="H28" s="59">
        <v>9128049</v>
      </c>
      <c r="I28" s="59">
        <v>12569532</v>
      </c>
      <c r="J28" s="59">
        <v>2832759</v>
      </c>
      <c r="K28" s="59">
        <v>8578636</v>
      </c>
      <c r="L28" s="59">
        <v>3292583</v>
      </c>
      <c r="M28" s="59">
        <v>14703978</v>
      </c>
      <c r="N28" s="59">
        <v>476073</v>
      </c>
      <c r="O28" s="59">
        <v>648824</v>
      </c>
      <c r="P28" s="59">
        <v>0</v>
      </c>
      <c r="Q28" s="59">
        <v>1124897</v>
      </c>
      <c r="R28" s="59">
        <v>0</v>
      </c>
      <c r="S28" s="59">
        <v>0</v>
      </c>
      <c r="T28" s="59">
        <v>0</v>
      </c>
      <c r="U28" s="59">
        <v>0</v>
      </c>
      <c r="V28" s="59">
        <v>28398407</v>
      </c>
      <c r="W28" s="59">
        <v>33393450</v>
      </c>
      <c r="X28" s="59">
        <v>-4995043</v>
      </c>
      <c r="Y28" s="60">
        <v>-14.96</v>
      </c>
      <c r="Z28" s="61">
        <v>33393450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4637153</v>
      </c>
      <c r="C31" s="18">
        <v>0</v>
      </c>
      <c r="D31" s="58">
        <v>22047821</v>
      </c>
      <c r="E31" s="59">
        <v>12801335</v>
      </c>
      <c r="F31" s="59">
        <v>0</v>
      </c>
      <c r="G31" s="59">
        <v>0</v>
      </c>
      <c r="H31" s="59">
        <v>569799</v>
      </c>
      <c r="I31" s="59">
        <v>569799</v>
      </c>
      <c r="J31" s="59">
        <v>370600</v>
      </c>
      <c r="K31" s="59">
        <v>2523889</v>
      </c>
      <c r="L31" s="59">
        <v>759493</v>
      </c>
      <c r="M31" s="59">
        <v>3653982</v>
      </c>
      <c r="N31" s="59">
        <v>119928</v>
      </c>
      <c r="O31" s="59">
        <v>523845</v>
      </c>
      <c r="P31" s="59">
        <v>493152</v>
      </c>
      <c r="Q31" s="59">
        <v>1136925</v>
      </c>
      <c r="R31" s="59">
        <v>688432</v>
      </c>
      <c r="S31" s="59">
        <v>172650</v>
      </c>
      <c r="T31" s="59">
        <v>2346515</v>
      </c>
      <c r="U31" s="59">
        <v>3207597</v>
      </c>
      <c r="V31" s="59">
        <v>8568303</v>
      </c>
      <c r="W31" s="59">
        <v>12801335</v>
      </c>
      <c r="X31" s="59">
        <v>-4233032</v>
      </c>
      <c r="Y31" s="60">
        <v>-33.07</v>
      </c>
      <c r="Z31" s="61">
        <v>12801335</v>
      </c>
    </row>
    <row r="32" spans="1:26" ht="12.75">
      <c r="A32" s="68" t="s">
        <v>50</v>
      </c>
      <c r="B32" s="21">
        <f>SUM(B28:B31)</f>
        <v>43435807</v>
      </c>
      <c r="C32" s="21">
        <f>SUM(C28:C31)</f>
        <v>0</v>
      </c>
      <c r="D32" s="103">
        <f aca="true" t="shared" si="5" ref="D32:Z32">SUM(D28:D31)</f>
        <v>55441271</v>
      </c>
      <c r="E32" s="104">
        <f t="shared" si="5"/>
        <v>46194785</v>
      </c>
      <c r="F32" s="104">
        <f t="shared" si="5"/>
        <v>0</v>
      </c>
      <c r="G32" s="104">
        <f t="shared" si="5"/>
        <v>3441483</v>
      </c>
      <c r="H32" s="104">
        <f t="shared" si="5"/>
        <v>9697848</v>
      </c>
      <c r="I32" s="104">
        <f t="shared" si="5"/>
        <v>13139331</v>
      </c>
      <c r="J32" s="104">
        <f t="shared" si="5"/>
        <v>3203359</v>
      </c>
      <c r="K32" s="104">
        <f t="shared" si="5"/>
        <v>11102525</v>
      </c>
      <c r="L32" s="104">
        <f t="shared" si="5"/>
        <v>4052076</v>
      </c>
      <c r="M32" s="104">
        <f t="shared" si="5"/>
        <v>18357960</v>
      </c>
      <c r="N32" s="104">
        <f t="shared" si="5"/>
        <v>596001</v>
      </c>
      <c r="O32" s="104">
        <f t="shared" si="5"/>
        <v>1172669</v>
      </c>
      <c r="P32" s="104">
        <f t="shared" si="5"/>
        <v>493152</v>
      </c>
      <c r="Q32" s="104">
        <f t="shared" si="5"/>
        <v>2261822</v>
      </c>
      <c r="R32" s="104">
        <f t="shared" si="5"/>
        <v>688432</v>
      </c>
      <c r="S32" s="104">
        <f t="shared" si="5"/>
        <v>172650</v>
      </c>
      <c r="T32" s="104">
        <f t="shared" si="5"/>
        <v>2346515</v>
      </c>
      <c r="U32" s="104">
        <f t="shared" si="5"/>
        <v>3207597</v>
      </c>
      <c r="V32" s="104">
        <f t="shared" si="5"/>
        <v>36966710</v>
      </c>
      <c r="W32" s="104">
        <f t="shared" si="5"/>
        <v>46194785</v>
      </c>
      <c r="X32" s="104">
        <f t="shared" si="5"/>
        <v>-9228075</v>
      </c>
      <c r="Y32" s="105">
        <f>+IF(W32&lt;&gt;0,(X32/W32)*100,0)</f>
        <v>-19.976443228386064</v>
      </c>
      <c r="Z32" s="106">
        <f t="shared" si="5"/>
        <v>46194785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108943352</v>
      </c>
      <c r="C35" s="18">
        <v>0</v>
      </c>
      <c r="D35" s="58">
        <v>56560771</v>
      </c>
      <c r="E35" s="59">
        <v>113339371</v>
      </c>
      <c r="F35" s="59">
        <v>165576566</v>
      </c>
      <c r="G35" s="59">
        <v>-3250351</v>
      </c>
      <c r="H35" s="59">
        <v>-18636694</v>
      </c>
      <c r="I35" s="59">
        <v>143689521</v>
      </c>
      <c r="J35" s="59">
        <v>-13282171</v>
      </c>
      <c r="K35" s="59">
        <v>-19340146</v>
      </c>
      <c r="L35" s="59">
        <v>37574145</v>
      </c>
      <c r="M35" s="59">
        <v>4951828</v>
      </c>
      <c r="N35" s="59">
        <v>-9475360</v>
      </c>
      <c r="O35" s="59">
        <v>5034465</v>
      </c>
      <c r="P35" s="59">
        <v>6533662</v>
      </c>
      <c r="Q35" s="59">
        <v>2092767</v>
      </c>
      <c r="R35" s="59">
        <v>-11498538</v>
      </c>
      <c r="S35" s="59">
        <v>-7356294</v>
      </c>
      <c r="T35" s="59">
        <v>-5864007</v>
      </c>
      <c r="U35" s="59">
        <v>-24718839</v>
      </c>
      <c r="V35" s="59">
        <v>126015277</v>
      </c>
      <c r="W35" s="59">
        <v>113339371</v>
      </c>
      <c r="X35" s="59">
        <v>12675906</v>
      </c>
      <c r="Y35" s="60">
        <v>11.18</v>
      </c>
      <c r="Z35" s="61">
        <v>113339371</v>
      </c>
    </row>
    <row r="36" spans="1:26" ht="12.75">
      <c r="A36" s="57" t="s">
        <v>53</v>
      </c>
      <c r="B36" s="18">
        <v>252715920</v>
      </c>
      <c r="C36" s="18">
        <v>0</v>
      </c>
      <c r="D36" s="58">
        <v>141236410</v>
      </c>
      <c r="E36" s="59">
        <v>284212709</v>
      </c>
      <c r="F36" s="59">
        <v>248735755</v>
      </c>
      <c r="G36" s="59">
        <v>7121411</v>
      </c>
      <c r="H36" s="59">
        <v>9172628</v>
      </c>
      <c r="I36" s="59">
        <v>265029794</v>
      </c>
      <c r="J36" s="59">
        <v>3203359</v>
      </c>
      <c r="K36" s="59">
        <v>11102525</v>
      </c>
      <c r="L36" s="59">
        <v>-3155439</v>
      </c>
      <c r="M36" s="59">
        <v>11150445</v>
      </c>
      <c r="N36" s="59">
        <v>596001</v>
      </c>
      <c r="O36" s="59">
        <v>-3692398</v>
      </c>
      <c r="P36" s="59">
        <v>1905790</v>
      </c>
      <c r="Q36" s="59">
        <v>-1190607</v>
      </c>
      <c r="R36" s="59">
        <v>688432</v>
      </c>
      <c r="S36" s="59">
        <v>-858660</v>
      </c>
      <c r="T36" s="59">
        <v>2346515</v>
      </c>
      <c r="U36" s="59">
        <v>2176287</v>
      </c>
      <c r="V36" s="59">
        <v>277165919</v>
      </c>
      <c r="W36" s="59">
        <v>284212709</v>
      </c>
      <c r="X36" s="59">
        <v>-7046790</v>
      </c>
      <c r="Y36" s="60">
        <v>-2.48</v>
      </c>
      <c r="Z36" s="61">
        <v>284212709</v>
      </c>
    </row>
    <row r="37" spans="1:26" ht="12.75">
      <c r="A37" s="57" t="s">
        <v>54</v>
      </c>
      <c r="B37" s="18">
        <v>42609900</v>
      </c>
      <c r="C37" s="18">
        <v>0</v>
      </c>
      <c r="D37" s="58">
        <v>38920278</v>
      </c>
      <c r="E37" s="59">
        <v>40043609</v>
      </c>
      <c r="F37" s="59">
        <v>57818717</v>
      </c>
      <c r="G37" s="59">
        <v>67901</v>
      </c>
      <c r="H37" s="59">
        <v>-15430803</v>
      </c>
      <c r="I37" s="59">
        <v>42455815</v>
      </c>
      <c r="J37" s="59">
        <v>3334048</v>
      </c>
      <c r="K37" s="59">
        <v>2595841</v>
      </c>
      <c r="L37" s="59">
        <v>-6401999</v>
      </c>
      <c r="M37" s="59">
        <v>-472110</v>
      </c>
      <c r="N37" s="59">
        <v>430772</v>
      </c>
      <c r="O37" s="59">
        <v>14215213</v>
      </c>
      <c r="P37" s="59">
        <v>-19600507</v>
      </c>
      <c r="Q37" s="59">
        <v>-4954522</v>
      </c>
      <c r="R37" s="59">
        <v>-1308213</v>
      </c>
      <c r="S37" s="59">
        <v>304581</v>
      </c>
      <c r="T37" s="59">
        <v>7824927</v>
      </c>
      <c r="U37" s="59">
        <v>6821295</v>
      </c>
      <c r="V37" s="59">
        <v>43850478</v>
      </c>
      <c r="W37" s="59">
        <v>40043609</v>
      </c>
      <c r="X37" s="59">
        <v>3806869</v>
      </c>
      <c r="Y37" s="60">
        <v>9.51</v>
      </c>
      <c r="Z37" s="61">
        <v>40043609</v>
      </c>
    </row>
    <row r="38" spans="1:26" ht="12.75">
      <c r="A38" s="57" t="s">
        <v>55</v>
      </c>
      <c r="B38" s="18">
        <v>23525665</v>
      </c>
      <c r="C38" s="18">
        <v>0</v>
      </c>
      <c r="D38" s="58">
        <v>25676880</v>
      </c>
      <c r="E38" s="59">
        <v>25741988</v>
      </c>
      <c r="F38" s="59">
        <v>23810495</v>
      </c>
      <c r="G38" s="59">
        <v>-284830</v>
      </c>
      <c r="H38" s="59">
        <v>0</v>
      </c>
      <c r="I38" s="59">
        <v>23525665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-65108</v>
      </c>
      <c r="Q38" s="59">
        <v>-65108</v>
      </c>
      <c r="R38" s="59">
        <v>0</v>
      </c>
      <c r="S38" s="59">
        <v>0</v>
      </c>
      <c r="T38" s="59">
        <v>0</v>
      </c>
      <c r="U38" s="59">
        <v>0</v>
      </c>
      <c r="V38" s="59">
        <v>23460557</v>
      </c>
      <c r="W38" s="59">
        <v>25741988</v>
      </c>
      <c r="X38" s="59">
        <v>-2281431</v>
      </c>
      <c r="Y38" s="60">
        <v>-8.86</v>
      </c>
      <c r="Z38" s="61">
        <v>25741988</v>
      </c>
    </row>
    <row r="39" spans="1:26" ht="12.75">
      <c r="A39" s="57" t="s">
        <v>56</v>
      </c>
      <c r="B39" s="18">
        <v>287841037</v>
      </c>
      <c r="C39" s="18">
        <v>0</v>
      </c>
      <c r="D39" s="58">
        <v>133200023</v>
      </c>
      <c r="E39" s="59">
        <v>341012969</v>
      </c>
      <c r="F39" s="59">
        <v>332683103</v>
      </c>
      <c r="G39" s="59">
        <v>4087993</v>
      </c>
      <c r="H39" s="59">
        <v>5966738</v>
      </c>
      <c r="I39" s="59">
        <v>342737834</v>
      </c>
      <c r="J39" s="59">
        <v>-13412468</v>
      </c>
      <c r="K39" s="59">
        <v>-10833459</v>
      </c>
      <c r="L39" s="59">
        <v>40820702</v>
      </c>
      <c r="M39" s="59">
        <v>16574775</v>
      </c>
      <c r="N39" s="59">
        <v>-9310131</v>
      </c>
      <c r="O39" s="59">
        <v>-12873140</v>
      </c>
      <c r="P39" s="59">
        <v>28105068</v>
      </c>
      <c r="Q39" s="59">
        <v>5921797</v>
      </c>
      <c r="R39" s="59">
        <v>-9501895</v>
      </c>
      <c r="S39" s="59">
        <v>-7488226</v>
      </c>
      <c r="T39" s="59">
        <v>0</v>
      </c>
      <c r="U39" s="59">
        <v>-16990121</v>
      </c>
      <c r="V39" s="59">
        <v>348244285</v>
      </c>
      <c r="W39" s="59">
        <v>341012969</v>
      </c>
      <c r="X39" s="59">
        <v>7231316</v>
      </c>
      <c r="Y39" s="60">
        <v>2.12</v>
      </c>
      <c r="Z39" s="61">
        <v>341012969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-175873054</v>
      </c>
      <c r="C42" s="18">
        <v>0</v>
      </c>
      <c r="D42" s="58">
        <v>-191051518</v>
      </c>
      <c r="E42" s="59">
        <v>-189173684</v>
      </c>
      <c r="F42" s="59">
        <v>-10991145</v>
      </c>
      <c r="G42" s="59">
        <v>-14864701</v>
      </c>
      <c r="H42" s="59">
        <v>-13406591</v>
      </c>
      <c r="I42" s="59">
        <v>-39262437</v>
      </c>
      <c r="J42" s="59">
        <v>-16898148</v>
      </c>
      <c r="K42" s="59">
        <v>-14770334</v>
      </c>
      <c r="L42" s="59">
        <v>-16397016</v>
      </c>
      <c r="M42" s="59">
        <v>-48065498</v>
      </c>
      <c r="N42" s="59">
        <v>-13103907</v>
      </c>
      <c r="O42" s="59">
        <v>-11839183</v>
      </c>
      <c r="P42" s="59">
        <v>-13479033</v>
      </c>
      <c r="Q42" s="59">
        <v>-38422123</v>
      </c>
      <c r="R42" s="59">
        <v>-12413734</v>
      </c>
      <c r="S42" s="59">
        <v>-10666241</v>
      </c>
      <c r="T42" s="59">
        <v>-14766135</v>
      </c>
      <c r="U42" s="59">
        <v>-37846110</v>
      </c>
      <c r="V42" s="59">
        <v>-163596168</v>
      </c>
      <c r="W42" s="59">
        <v>-189173684</v>
      </c>
      <c r="X42" s="59">
        <v>25577516</v>
      </c>
      <c r="Y42" s="60">
        <v>-13.52</v>
      </c>
      <c r="Z42" s="61">
        <v>-189173684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197122</v>
      </c>
      <c r="C44" s="18">
        <v>0</v>
      </c>
      <c r="D44" s="58">
        <v>85524</v>
      </c>
      <c r="E44" s="59">
        <v>196522</v>
      </c>
      <c r="F44" s="59">
        <v>454596</v>
      </c>
      <c r="G44" s="59">
        <v>-503399</v>
      </c>
      <c r="H44" s="59">
        <v>41</v>
      </c>
      <c r="I44" s="59">
        <v>-48762</v>
      </c>
      <c r="J44" s="59">
        <v>156</v>
      </c>
      <c r="K44" s="59">
        <v>-450</v>
      </c>
      <c r="L44" s="59">
        <v>0</v>
      </c>
      <c r="M44" s="59">
        <v>-294</v>
      </c>
      <c r="N44" s="59">
        <v>0</v>
      </c>
      <c r="O44" s="59">
        <v>0</v>
      </c>
      <c r="P44" s="59">
        <v>124388</v>
      </c>
      <c r="Q44" s="59">
        <v>124388</v>
      </c>
      <c r="R44" s="59">
        <v>-450</v>
      </c>
      <c r="S44" s="59">
        <v>0</v>
      </c>
      <c r="T44" s="59">
        <v>0</v>
      </c>
      <c r="U44" s="59">
        <v>-450</v>
      </c>
      <c r="V44" s="59">
        <v>74882</v>
      </c>
      <c r="W44" s="59">
        <v>282046</v>
      </c>
      <c r="X44" s="59">
        <v>-207164</v>
      </c>
      <c r="Y44" s="60">
        <v>-73.45</v>
      </c>
      <c r="Z44" s="61">
        <v>196522</v>
      </c>
    </row>
    <row r="45" spans="1:26" ht="12.75">
      <c r="A45" s="68" t="s">
        <v>61</v>
      </c>
      <c r="B45" s="21">
        <v>-134094798</v>
      </c>
      <c r="C45" s="21">
        <v>0</v>
      </c>
      <c r="D45" s="103">
        <v>-176635062</v>
      </c>
      <c r="E45" s="104">
        <v>-179732724</v>
      </c>
      <c r="F45" s="104">
        <v>8833089</v>
      </c>
      <c r="G45" s="104">
        <f>+F45+G42+G43+G44+G83</f>
        <v>-6530928</v>
      </c>
      <c r="H45" s="104">
        <f>+G45+H42+H43+H44+H83</f>
        <v>-19937478</v>
      </c>
      <c r="I45" s="104">
        <f>+H45</f>
        <v>-19937478</v>
      </c>
      <c r="J45" s="104">
        <f>+H45+J42+J43+J44+J83</f>
        <v>-36835470</v>
      </c>
      <c r="K45" s="104">
        <f>+J45+K42+K43+K44+K83</f>
        <v>-51606254</v>
      </c>
      <c r="L45" s="104">
        <f>+K45+L42+L43+L44+L83</f>
        <v>-68013465</v>
      </c>
      <c r="M45" s="104">
        <f>+L45</f>
        <v>-68013465</v>
      </c>
      <c r="N45" s="104">
        <f>+L45+N42+N43+N44+N83</f>
        <v>-81117372</v>
      </c>
      <c r="O45" s="104">
        <f>+N45+O42+O43+O44+O83</f>
        <v>-92956555</v>
      </c>
      <c r="P45" s="104">
        <f>+O45+P42+P43+P44+P83</f>
        <v>-106311200</v>
      </c>
      <c r="Q45" s="104">
        <f>+P45</f>
        <v>-106311200</v>
      </c>
      <c r="R45" s="104">
        <f>+P45+R42+R43+R44+R83</f>
        <v>-118725384</v>
      </c>
      <c r="S45" s="104">
        <f>+R45+S42+S43+S44+S83</f>
        <v>-129391625</v>
      </c>
      <c r="T45" s="104">
        <f>+S45+T42+T43+T44+T83</f>
        <v>-144157760</v>
      </c>
      <c r="U45" s="104">
        <f>+T45</f>
        <v>-144157760</v>
      </c>
      <c r="V45" s="104">
        <f>+U45</f>
        <v>-144157760</v>
      </c>
      <c r="W45" s="104">
        <f>+W83+W42+W43+W44</f>
        <v>-188121269</v>
      </c>
      <c r="X45" s="104">
        <f>+V45-W45</f>
        <v>43963509</v>
      </c>
      <c r="Y45" s="105">
        <f>+IF(W45&lt;&gt;0,+(X45/W45)*100,0)</f>
        <v>-23.369770591968525</v>
      </c>
      <c r="Z45" s="106">
        <v>-179732724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14578846</v>
      </c>
      <c r="C68" s="18">
        <v>0</v>
      </c>
      <c r="D68" s="19">
        <v>15291183</v>
      </c>
      <c r="E68" s="20">
        <v>19858067</v>
      </c>
      <c r="F68" s="20">
        <v>1651687</v>
      </c>
      <c r="G68" s="20">
        <v>1590122</v>
      </c>
      <c r="H68" s="20">
        <v>1665361</v>
      </c>
      <c r="I68" s="20">
        <v>4907170</v>
      </c>
      <c r="J68" s="20">
        <v>1658524</v>
      </c>
      <c r="K68" s="20">
        <v>1681672</v>
      </c>
      <c r="L68" s="20">
        <v>1681672</v>
      </c>
      <c r="M68" s="20">
        <v>5021868</v>
      </c>
      <c r="N68" s="20">
        <v>1598314</v>
      </c>
      <c r="O68" s="20">
        <v>1697542</v>
      </c>
      <c r="P68" s="20">
        <v>1695462</v>
      </c>
      <c r="Q68" s="20">
        <v>4991318</v>
      </c>
      <c r="R68" s="20">
        <v>1696502</v>
      </c>
      <c r="S68" s="20">
        <v>1697542</v>
      </c>
      <c r="T68" s="20">
        <v>1696496</v>
      </c>
      <c r="U68" s="20">
        <v>5090540</v>
      </c>
      <c r="V68" s="20">
        <v>20010896</v>
      </c>
      <c r="W68" s="20">
        <v>19858067</v>
      </c>
      <c r="X68" s="20">
        <v>0</v>
      </c>
      <c r="Y68" s="19">
        <v>0</v>
      </c>
      <c r="Z68" s="22">
        <v>19858067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7942592</v>
      </c>
      <c r="C70" s="18">
        <v>0</v>
      </c>
      <c r="D70" s="19">
        <v>9224517</v>
      </c>
      <c r="E70" s="20">
        <v>9224517</v>
      </c>
      <c r="F70" s="20">
        <v>726455</v>
      </c>
      <c r="G70" s="20">
        <v>540199</v>
      </c>
      <c r="H70" s="20">
        <v>691843</v>
      </c>
      <c r="I70" s="20">
        <v>1958497</v>
      </c>
      <c r="J70" s="20">
        <v>581081</v>
      </c>
      <c r="K70" s="20">
        <v>680842</v>
      </c>
      <c r="L70" s="20">
        <v>556566</v>
      </c>
      <c r="M70" s="20">
        <v>1818489</v>
      </c>
      <c r="N70" s="20">
        <v>754967</v>
      </c>
      <c r="O70" s="20">
        <v>651104</v>
      </c>
      <c r="P70" s="20">
        <v>484659</v>
      </c>
      <c r="Q70" s="20">
        <v>1890730</v>
      </c>
      <c r="R70" s="20">
        <v>532967</v>
      </c>
      <c r="S70" s="20">
        <v>608962</v>
      </c>
      <c r="T70" s="20">
        <v>928076</v>
      </c>
      <c r="U70" s="20">
        <v>2070005</v>
      </c>
      <c r="V70" s="20">
        <v>7737721</v>
      </c>
      <c r="W70" s="20">
        <v>9224517</v>
      </c>
      <c r="X70" s="20">
        <v>0</v>
      </c>
      <c r="Y70" s="19">
        <v>0</v>
      </c>
      <c r="Z70" s="22">
        <v>9224517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34574</v>
      </c>
      <c r="G71" s="20">
        <v>120499</v>
      </c>
      <c r="H71" s="20">
        <v>103261</v>
      </c>
      <c r="I71" s="20">
        <v>258334</v>
      </c>
      <c r="J71" s="20">
        <v>88823</v>
      </c>
      <c r="K71" s="20">
        <v>110912</v>
      </c>
      <c r="L71" s="20">
        <v>69242</v>
      </c>
      <c r="M71" s="20">
        <v>268977</v>
      </c>
      <c r="N71" s="20">
        <v>-793824</v>
      </c>
      <c r="O71" s="20">
        <v>105447</v>
      </c>
      <c r="P71" s="20">
        <v>129849</v>
      </c>
      <c r="Q71" s="20">
        <v>-558528</v>
      </c>
      <c r="R71" s="20">
        <v>161033</v>
      </c>
      <c r="S71" s="20">
        <v>161270</v>
      </c>
      <c r="T71" s="20">
        <v>-36610</v>
      </c>
      <c r="U71" s="20">
        <v>285693</v>
      </c>
      <c r="V71" s="20">
        <v>254476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56050</v>
      </c>
      <c r="G72" s="20">
        <v>56050</v>
      </c>
      <c r="H72" s="20">
        <v>81272</v>
      </c>
      <c r="I72" s="20">
        <v>193372</v>
      </c>
      <c r="J72" s="20">
        <v>64386</v>
      </c>
      <c r="K72" s="20">
        <v>64386</v>
      </c>
      <c r="L72" s="20">
        <v>64386</v>
      </c>
      <c r="M72" s="20">
        <v>193158</v>
      </c>
      <c r="N72" s="20">
        <v>64092</v>
      </c>
      <c r="O72" s="20">
        <v>67068</v>
      </c>
      <c r="P72" s="20">
        <v>64301</v>
      </c>
      <c r="Q72" s="20">
        <v>195461</v>
      </c>
      <c r="R72" s="20">
        <v>64449</v>
      </c>
      <c r="S72" s="20">
        <v>64597</v>
      </c>
      <c r="T72" s="20">
        <v>64449</v>
      </c>
      <c r="U72" s="20">
        <v>193495</v>
      </c>
      <c r="V72" s="20">
        <v>775486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1848066</v>
      </c>
      <c r="C73" s="18">
        <v>0</v>
      </c>
      <c r="D73" s="19">
        <v>2288337</v>
      </c>
      <c r="E73" s="20">
        <v>2288337</v>
      </c>
      <c r="F73" s="20">
        <v>183414</v>
      </c>
      <c r="G73" s="20">
        <v>183414</v>
      </c>
      <c r="H73" s="20">
        <v>183414</v>
      </c>
      <c r="I73" s="20">
        <v>550242</v>
      </c>
      <c r="J73" s="20">
        <v>183413</v>
      </c>
      <c r="K73" s="20">
        <v>183118</v>
      </c>
      <c r="L73" s="20">
        <v>183433</v>
      </c>
      <c r="M73" s="20">
        <v>549964</v>
      </c>
      <c r="N73" s="20">
        <v>202942</v>
      </c>
      <c r="O73" s="20">
        <v>183432</v>
      </c>
      <c r="P73" s="20">
        <v>182564</v>
      </c>
      <c r="Q73" s="20">
        <v>568938</v>
      </c>
      <c r="R73" s="20">
        <v>182958</v>
      </c>
      <c r="S73" s="20">
        <v>183353</v>
      </c>
      <c r="T73" s="20">
        <v>182958</v>
      </c>
      <c r="U73" s="20">
        <v>549269</v>
      </c>
      <c r="V73" s="20">
        <v>2218413</v>
      </c>
      <c r="W73" s="20">
        <v>2288337</v>
      </c>
      <c r="X73" s="20">
        <v>0</v>
      </c>
      <c r="Y73" s="19">
        <v>0</v>
      </c>
      <c r="Z73" s="22">
        <v>2288337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1066848</v>
      </c>
      <c r="C75" s="27">
        <v>0</v>
      </c>
      <c r="D75" s="28">
        <v>1484166</v>
      </c>
      <c r="E75" s="29">
        <v>1200437</v>
      </c>
      <c r="F75" s="29">
        <v>92870</v>
      </c>
      <c r="G75" s="29">
        <v>91690</v>
      </c>
      <c r="H75" s="29">
        <v>91719</v>
      </c>
      <c r="I75" s="29">
        <v>276279</v>
      </c>
      <c r="J75" s="29">
        <v>93463</v>
      </c>
      <c r="K75" s="29">
        <v>95385</v>
      </c>
      <c r="L75" s="29">
        <v>98889</v>
      </c>
      <c r="M75" s="29">
        <v>287737</v>
      </c>
      <c r="N75" s="29">
        <v>-69211</v>
      </c>
      <c r="O75" s="29">
        <v>102877</v>
      </c>
      <c r="P75" s="29">
        <v>105844</v>
      </c>
      <c r="Q75" s="29">
        <v>139510</v>
      </c>
      <c r="R75" s="29">
        <v>109274</v>
      </c>
      <c r="S75" s="29">
        <v>113127</v>
      </c>
      <c r="T75" s="29">
        <v>116446</v>
      </c>
      <c r="U75" s="29">
        <v>338847</v>
      </c>
      <c r="V75" s="29">
        <v>1042373</v>
      </c>
      <c r="W75" s="29">
        <v>1200437</v>
      </c>
      <c r="X75" s="29">
        <v>0</v>
      </c>
      <c r="Y75" s="28">
        <v>0</v>
      </c>
      <c r="Z75" s="30">
        <v>1200437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41581134</v>
      </c>
      <c r="C83" s="18"/>
      <c r="D83" s="19">
        <v>14330932</v>
      </c>
      <c r="E83" s="20">
        <v>9244438</v>
      </c>
      <c r="F83" s="20">
        <v>19369638</v>
      </c>
      <c r="G83" s="20">
        <v>4083</v>
      </c>
      <c r="H83" s="20"/>
      <c r="I83" s="20">
        <v>19369638</v>
      </c>
      <c r="J83" s="20"/>
      <c r="K83" s="20"/>
      <c r="L83" s="20">
        <v>-10195</v>
      </c>
      <c r="M83" s="20"/>
      <c r="N83" s="20"/>
      <c r="O83" s="20"/>
      <c r="P83" s="20"/>
      <c r="Q83" s="20"/>
      <c r="R83" s="20"/>
      <c r="S83" s="20"/>
      <c r="T83" s="20"/>
      <c r="U83" s="20"/>
      <c r="V83" s="20">
        <v>19369638</v>
      </c>
      <c r="W83" s="20">
        <v>770369</v>
      </c>
      <c r="X83" s="20"/>
      <c r="Y83" s="19"/>
      <c r="Z83" s="22">
        <v>9244438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418004801</v>
      </c>
      <c r="C5" s="18">
        <v>0</v>
      </c>
      <c r="D5" s="58">
        <v>480000000</v>
      </c>
      <c r="E5" s="59">
        <v>499200000</v>
      </c>
      <c r="F5" s="59">
        <v>42302305</v>
      </c>
      <c r="G5" s="59">
        <v>42108738</v>
      </c>
      <c r="H5" s="59">
        <v>43130109</v>
      </c>
      <c r="I5" s="59">
        <v>127541152</v>
      </c>
      <c r="J5" s="59">
        <v>41454707</v>
      </c>
      <c r="K5" s="59">
        <v>42997361</v>
      </c>
      <c r="L5" s="59">
        <v>41616492</v>
      </c>
      <c r="M5" s="59">
        <v>126068560</v>
      </c>
      <c r="N5" s="59">
        <v>43095948</v>
      </c>
      <c r="O5" s="59">
        <v>42435633</v>
      </c>
      <c r="P5" s="59">
        <v>42602242</v>
      </c>
      <c r="Q5" s="59">
        <v>128133823</v>
      </c>
      <c r="R5" s="59">
        <v>43220253</v>
      </c>
      <c r="S5" s="59">
        <v>43360894</v>
      </c>
      <c r="T5" s="59">
        <v>35544627</v>
      </c>
      <c r="U5" s="59">
        <v>122125774</v>
      </c>
      <c r="V5" s="59">
        <v>503869309</v>
      </c>
      <c r="W5" s="59">
        <v>499200000</v>
      </c>
      <c r="X5" s="59">
        <v>4669309</v>
      </c>
      <c r="Y5" s="60">
        <v>0.94</v>
      </c>
      <c r="Z5" s="61">
        <v>499200000</v>
      </c>
    </row>
    <row r="6" spans="1:26" ht="12.75">
      <c r="A6" s="57" t="s">
        <v>32</v>
      </c>
      <c r="B6" s="18">
        <v>1479949759</v>
      </c>
      <c r="C6" s="18">
        <v>0</v>
      </c>
      <c r="D6" s="58">
        <v>1766071008</v>
      </c>
      <c r="E6" s="59">
        <v>1766071008</v>
      </c>
      <c r="F6" s="59">
        <v>117832553</v>
      </c>
      <c r="G6" s="59">
        <v>118456742</v>
      </c>
      <c r="H6" s="59">
        <v>130062725</v>
      </c>
      <c r="I6" s="59">
        <v>366352020</v>
      </c>
      <c r="J6" s="59">
        <v>159603160</v>
      </c>
      <c r="K6" s="59">
        <v>113445989</v>
      </c>
      <c r="L6" s="59">
        <v>177614522</v>
      </c>
      <c r="M6" s="59">
        <v>450663671</v>
      </c>
      <c r="N6" s="59">
        <v>66992363</v>
      </c>
      <c r="O6" s="59">
        <v>106419554</v>
      </c>
      <c r="P6" s="59">
        <v>144601438</v>
      </c>
      <c r="Q6" s="59">
        <v>318013355</v>
      </c>
      <c r="R6" s="59">
        <v>94191804</v>
      </c>
      <c r="S6" s="59">
        <v>110786715</v>
      </c>
      <c r="T6" s="59">
        <v>150543606</v>
      </c>
      <c r="U6" s="59">
        <v>355522125</v>
      </c>
      <c r="V6" s="59">
        <v>1490551171</v>
      </c>
      <c r="W6" s="59">
        <v>1766071008</v>
      </c>
      <c r="X6" s="59">
        <v>-275519837</v>
      </c>
      <c r="Y6" s="60">
        <v>-15.6</v>
      </c>
      <c r="Z6" s="61">
        <v>1766071008</v>
      </c>
    </row>
    <row r="7" spans="1:26" ht="12.75">
      <c r="A7" s="57" t="s">
        <v>33</v>
      </c>
      <c r="B7" s="18">
        <v>13123882</v>
      </c>
      <c r="C7" s="18">
        <v>0</v>
      </c>
      <c r="D7" s="58">
        <v>28917996</v>
      </c>
      <c r="E7" s="59">
        <v>24917996</v>
      </c>
      <c r="F7" s="59">
        <v>2503411</v>
      </c>
      <c r="G7" s="59">
        <v>957402</v>
      </c>
      <c r="H7" s="59">
        <v>796040</v>
      </c>
      <c r="I7" s="59">
        <v>4256853</v>
      </c>
      <c r="J7" s="59">
        <v>1196243</v>
      </c>
      <c r="K7" s="59">
        <v>1061680</v>
      </c>
      <c r="L7" s="59">
        <v>1285991</v>
      </c>
      <c r="M7" s="59">
        <v>3543914</v>
      </c>
      <c r="N7" s="59">
        <v>1102137</v>
      </c>
      <c r="O7" s="59">
        <v>662679</v>
      </c>
      <c r="P7" s="59">
        <v>0</v>
      </c>
      <c r="Q7" s="59">
        <v>1764816</v>
      </c>
      <c r="R7" s="59">
        <v>0</v>
      </c>
      <c r="S7" s="59">
        <v>3652999</v>
      </c>
      <c r="T7" s="59">
        <v>5719004</v>
      </c>
      <c r="U7" s="59">
        <v>9372003</v>
      </c>
      <c r="V7" s="59">
        <v>18937586</v>
      </c>
      <c r="W7" s="59">
        <v>24917996</v>
      </c>
      <c r="X7" s="59">
        <v>-5980410</v>
      </c>
      <c r="Y7" s="60">
        <v>-24</v>
      </c>
      <c r="Z7" s="61">
        <v>24917996</v>
      </c>
    </row>
    <row r="8" spans="1:26" ht="12.75">
      <c r="A8" s="57" t="s">
        <v>34</v>
      </c>
      <c r="B8" s="18">
        <v>1091625375</v>
      </c>
      <c r="C8" s="18">
        <v>0</v>
      </c>
      <c r="D8" s="58">
        <v>1039367004</v>
      </c>
      <c r="E8" s="59">
        <v>1171034012</v>
      </c>
      <c r="F8" s="59">
        <v>757275</v>
      </c>
      <c r="G8" s="59">
        <v>387775729</v>
      </c>
      <c r="H8" s="59">
        <v>9809538</v>
      </c>
      <c r="I8" s="59">
        <v>398342542</v>
      </c>
      <c r="J8" s="59">
        <v>9528852</v>
      </c>
      <c r="K8" s="59">
        <v>10495686</v>
      </c>
      <c r="L8" s="59">
        <v>177377458</v>
      </c>
      <c r="M8" s="59">
        <v>197401996</v>
      </c>
      <c r="N8" s="59">
        <v>6071990</v>
      </c>
      <c r="O8" s="59">
        <v>117642921</v>
      </c>
      <c r="P8" s="59">
        <v>214215351</v>
      </c>
      <c r="Q8" s="59">
        <v>337930262</v>
      </c>
      <c r="R8" s="59">
        <v>17601387</v>
      </c>
      <c r="S8" s="59">
        <v>64311735</v>
      </c>
      <c r="T8" s="59">
        <v>51921201</v>
      </c>
      <c r="U8" s="59">
        <v>133834323</v>
      </c>
      <c r="V8" s="59">
        <v>1067509123</v>
      </c>
      <c r="W8" s="59">
        <v>1171034012</v>
      </c>
      <c r="X8" s="59">
        <v>-103524889</v>
      </c>
      <c r="Y8" s="60">
        <v>-8.84</v>
      </c>
      <c r="Z8" s="61">
        <v>1171034012</v>
      </c>
    </row>
    <row r="9" spans="1:26" ht="12.75">
      <c r="A9" s="57" t="s">
        <v>35</v>
      </c>
      <c r="B9" s="18">
        <v>209994211</v>
      </c>
      <c r="C9" s="18">
        <v>0</v>
      </c>
      <c r="D9" s="58">
        <v>480445620</v>
      </c>
      <c r="E9" s="59">
        <v>491445720</v>
      </c>
      <c r="F9" s="59">
        <v>20640637</v>
      </c>
      <c r="G9" s="59">
        <v>22554745</v>
      </c>
      <c r="H9" s="59">
        <v>23137313</v>
      </c>
      <c r="I9" s="59">
        <v>66332695</v>
      </c>
      <c r="J9" s="59">
        <v>22783058</v>
      </c>
      <c r="K9" s="59">
        <v>25364595</v>
      </c>
      <c r="L9" s="59">
        <v>20971993</v>
      </c>
      <c r="M9" s="59">
        <v>69119646</v>
      </c>
      <c r="N9" s="59">
        <v>33151431</v>
      </c>
      <c r="O9" s="59">
        <v>22359683</v>
      </c>
      <c r="P9" s="59">
        <v>20434994</v>
      </c>
      <c r="Q9" s="59">
        <v>75946108</v>
      </c>
      <c r="R9" s="59">
        <v>10790220</v>
      </c>
      <c r="S9" s="59">
        <v>13422747</v>
      </c>
      <c r="T9" s="59">
        <v>54649575</v>
      </c>
      <c r="U9" s="59">
        <v>78862542</v>
      </c>
      <c r="V9" s="59">
        <v>290260991</v>
      </c>
      <c r="W9" s="59">
        <v>491445720</v>
      </c>
      <c r="X9" s="59">
        <v>-201184729</v>
      </c>
      <c r="Y9" s="60">
        <v>-40.94</v>
      </c>
      <c r="Z9" s="61">
        <v>491445720</v>
      </c>
    </row>
    <row r="10" spans="1:26" ht="20.25">
      <c r="A10" s="62" t="s">
        <v>109</v>
      </c>
      <c r="B10" s="63">
        <f>SUM(B5:B9)</f>
        <v>3212698028</v>
      </c>
      <c r="C10" s="63">
        <f>SUM(C5:C9)</f>
        <v>0</v>
      </c>
      <c r="D10" s="64">
        <f aca="true" t="shared" si="0" ref="D10:Z10">SUM(D5:D9)</f>
        <v>3794801628</v>
      </c>
      <c r="E10" s="65">
        <f t="shared" si="0"/>
        <v>3952668736</v>
      </c>
      <c r="F10" s="65">
        <f t="shared" si="0"/>
        <v>184036181</v>
      </c>
      <c r="G10" s="65">
        <f t="shared" si="0"/>
        <v>571853356</v>
      </c>
      <c r="H10" s="65">
        <f t="shared" si="0"/>
        <v>206935725</v>
      </c>
      <c r="I10" s="65">
        <f t="shared" si="0"/>
        <v>962825262</v>
      </c>
      <c r="J10" s="65">
        <f t="shared" si="0"/>
        <v>234566020</v>
      </c>
      <c r="K10" s="65">
        <f t="shared" si="0"/>
        <v>193365311</v>
      </c>
      <c r="L10" s="65">
        <f t="shared" si="0"/>
        <v>418866456</v>
      </c>
      <c r="M10" s="65">
        <f t="shared" si="0"/>
        <v>846797787</v>
      </c>
      <c r="N10" s="65">
        <f t="shared" si="0"/>
        <v>150413869</v>
      </c>
      <c r="O10" s="65">
        <f t="shared" si="0"/>
        <v>289520470</v>
      </c>
      <c r="P10" s="65">
        <f t="shared" si="0"/>
        <v>421854025</v>
      </c>
      <c r="Q10" s="65">
        <f t="shared" si="0"/>
        <v>861788364</v>
      </c>
      <c r="R10" s="65">
        <f t="shared" si="0"/>
        <v>165803664</v>
      </c>
      <c r="S10" s="65">
        <f t="shared" si="0"/>
        <v>235535090</v>
      </c>
      <c r="T10" s="65">
        <f t="shared" si="0"/>
        <v>298378013</v>
      </c>
      <c r="U10" s="65">
        <f t="shared" si="0"/>
        <v>699716767</v>
      </c>
      <c r="V10" s="65">
        <f t="shared" si="0"/>
        <v>3371128180</v>
      </c>
      <c r="W10" s="65">
        <f t="shared" si="0"/>
        <v>3952668736</v>
      </c>
      <c r="X10" s="65">
        <f t="shared" si="0"/>
        <v>-581540556</v>
      </c>
      <c r="Y10" s="66">
        <f>+IF(W10&lt;&gt;0,(X10/W10)*100,0)</f>
        <v>-14.712605453208411</v>
      </c>
      <c r="Z10" s="67">
        <f t="shared" si="0"/>
        <v>3952668736</v>
      </c>
    </row>
    <row r="11" spans="1:26" ht="12.75">
      <c r="A11" s="57" t="s">
        <v>36</v>
      </c>
      <c r="B11" s="18">
        <v>854297111</v>
      </c>
      <c r="C11" s="18">
        <v>0</v>
      </c>
      <c r="D11" s="58">
        <v>921191480</v>
      </c>
      <c r="E11" s="59">
        <v>910771900</v>
      </c>
      <c r="F11" s="59">
        <v>732736</v>
      </c>
      <c r="G11" s="59">
        <v>71495668</v>
      </c>
      <c r="H11" s="59">
        <v>143302334</v>
      </c>
      <c r="I11" s="59">
        <v>215530738</v>
      </c>
      <c r="J11" s="59">
        <v>72621811</v>
      </c>
      <c r="K11" s="59">
        <v>69988561</v>
      </c>
      <c r="L11" s="59">
        <v>72309448</v>
      </c>
      <c r="M11" s="59">
        <v>214919820</v>
      </c>
      <c r="N11" s="59">
        <v>75233736</v>
      </c>
      <c r="O11" s="59">
        <v>70972754</v>
      </c>
      <c r="P11" s="59">
        <v>79405622</v>
      </c>
      <c r="Q11" s="59">
        <v>225612112</v>
      </c>
      <c r="R11" s="59">
        <v>71867862</v>
      </c>
      <c r="S11" s="59">
        <v>75937931</v>
      </c>
      <c r="T11" s="59">
        <v>76562182</v>
      </c>
      <c r="U11" s="59">
        <v>224367975</v>
      </c>
      <c r="V11" s="59">
        <v>880430645</v>
      </c>
      <c r="W11" s="59">
        <v>910771900</v>
      </c>
      <c r="X11" s="59">
        <v>-30341255</v>
      </c>
      <c r="Y11" s="60">
        <v>-3.33</v>
      </c>
      <c r="Z11" s="61">
        <v>910771900</v>
      </c>
    </row>
    <row r="12" spans="1:26" ht="12.75">
      <c r="A12" s="57" t="s">
        <v>37</v>
      </c>
      <c r="B12" s="18">
        <v>37953707</v>
      </c>
      <c r="C12" s="18">
        <v>0</v>
      </c>
      <c r="D12" s="58">
        <v>40099968</v>
      </c>
      <c r="E12" s="59">
        <v>40099968</v>
      </c>
      <c r="F12" s="59">
        <v>0</v>
      </c>
      <c r="G12" s="59">
        <v>3159634</v>
      </c>
      <c r="H12" s="59">
        <v>6311341</v>
      </c>
      <c r="I12" s="59">
        <v>9470975</v>
      </c>
      <c r="J12" s="59">
        <v>3148683</v>
      </c>
      <c r="K12" s="59">
        <v>3232173</v>
      </c>
      <c r="L12" s="59">
        <v>3124241</v>
      </c>
      <c r="M12" s="59">
        <v>9505097</v>
      </c>
      <c r="N12" s="59">
        <v>3093902</v>
      </c>
      <c r="O12" s="59">
        <v>3096976</v>
      </c>
      <c r="P12" s="59">
        <v>3092529</v>
      </c>
      <c r="Q12" s="59">
        <v>9283407</v>
      </c>
      <c r="R12" s="59">
        <v>3095895</v>
      </c>
      <c r="S12" s="59">
        <v>3096353</v>
      </c>
      <c r="T12" s="59">
        <v>4479345</v>
      </c>
      <c r="U12" s="59">
        <v>10671593</v>
      </c>
      <c r="V12" s="59">
        <v>38931072</v>
      </c>
      <c r="W12" s="59">
        <v>40099968</v>
      </c>
      <c r="X12" s="59">
        <v>-1168896</v>
      </c>
      <c r="Y12" s="60">
        <v>-2.91</v>
      </c>
      <c r="Z12" s="61">
        <v>40099968</v>
      </c>
    </row>
    <row r="13" spans="1:26" ht="12.75">
      <c r="A13" s="57" t="s">
        <v>110</v>
      </c>
      <c r="B13" s="18">
        <v>733208065</v>
      </c>
      <c r="C13" s="18">
        <v>0</v>
      </c>
      <c r="D13" s="58">
        <v>236999988</v>
      </c>
      <c r="E13" s="59">
        <v>236999988</v>
      </c>
      <c r="F13" s="59">
        <v>14667</v>
      </c>
      <c r="G13" s="59">
        <v>0</v>
      </c>
      <c r="H13" s="59">
        <v>0</v>
      </c>
      <c r="I13" s="59">
        <v>14667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14667</v>
      </c>
      <c r="W13" s="59">
        <v>236999988</v>
      </c>
      <c r="X13" s="59">
        <v>-236985321</v>
      </c>
      <c r="Y13" s="60">
        <v>-99.99</v>
      </c>
      <c r="Z13" s="61">
        <v>236999988</v>
      </c>
    </row>
    <row r="14" spans="1:26" ht="12.75">
      <c r="A14" s="57" t="s">
        <v>38</v>
      </c>
      <c r="B14" s="18">
        <v>62780466</v>
      </c>
      <c r="C14" s="18">
        <v>0</v>
      </c>
      <c r="D14" s="58">
        <v>85122000</v>
      </c>
      <c r="E14" s="59">
        <v>72122000</v>
      </c>
      <c r="F14" s="59">
        <v>32464063</v>
      </c>
      <c r="G14" s="59">
        <v>0</v>
      </c>
      <c r="H14" s="59">
        <v>0</v>
      </c>
      <c r="I14" s="59">
        <v>32464063</v>
      </c>
      <c r="J14" s="59">
        <v>0</v>
      </c>
      <c r="K14" s="59">
        <v>0</v>
      </c>
      <c r="L14" s="59">
        <v>0</v>
      </c>
      <c r="M14" s="59">
        <v>0</v>
      </c>
      <c r="N14" s="59">
        <v>24217999</v>
      </c>
      <c r="O14" s="59">
        <v>-24417375</v>
      </c>
      <c r="P14" s="59">
        <v>0</v>
      </c>
      <c r="Q14" s="59">
        <v>-199376</v>
      </c>
      <c r="R14" s="59">
        <v>0</v>
      </c>
      <c r="S14" s="59">
        <v>0</v>
      </c>
      <c r="T14" s="59">
        <v>2750455</v>
      </c>
      <c r="U14" s="59">
        <v>2750455</v>
      </c>
      <c r="V14" s="59">
        <v>35015142</v>
      </c>
      <c r="W14" s="59">
        <v>72122000</v>
      </c>
      <c r="X14" s="59">
        <v>-37106858</v>
      </c>
      <c r="Y14" s="60">
        <v>-51.45</v>
      </c>
      <c r="Z14" s="61">
        <v>72122000</v>
      </c>
    </row>
    <row r="15" spans="1:26" ht="12.75">
      <c r="A15" s="57" t="s">
        <v>39</v>
      </c>
      <c r="B15" s="18">
        <v>890342664</v>
      </c>
      <c r="C15" s="18">
        <v>0</v>
      </c>
      <c r="D15" s="58">
        <v>1054135932</v>
      </c>
      <c r="E15" s="59">
        <v>1075495432</v>
      </c>
      <c r="F15" s="59">
        <v>112600073</v>
      </c>
      <c r="G15" s="59">
        <v>106610569</v>
      </c>
      <c r="H15" s="59">
        <v>82442146</v>
      </c>
      <c r="I15" s="59">
        <v>301652788</v>
      </c>
      <c r="J15" s="59">
        <v>70665543</v>
      </c>
      <c r="K15" s="59">
        <v>75504043</v>
      </c>
      <c r="L15" s="59">
        <v>72299160</v>
      </c>
      <c r="M15" s="59">
        <v>218468746</v>
      </c>
      <c r="N15" s="59">
        <v>67891806</v>
      </c>
      <c r="O15" s="59">
        <v>73033866</v>
      </c>
      <c r="P15" s="59">
        <v>75562940</v>
      </c>
      <c r="Q15" s="59">
        <v>216488612</v>
      </c>
      <c r="R15" s="59">
        <v>61886517</v>
      </c>
      <c r="S15" s="59">
        <v>65524952</v>
      </c>
      <c r="T15" s="59">
        <v>109841948</v>
      </c>
      <c r="U15" s="59">
        <v>237253417</v>
      </c>
      <c r="V15" s="59">
        <v>973863563</v>
      </c>
      <c r="W15" s="59">
        <v>1075495432</v>
      </c>
      <c r="X15" s="59">
        <v>-101631869</v>
      </c>
      <c r="Y15" s="60">
        <v>-9.45</v>
      </c>
      <c r="Z15" s="61">
        <v>1075495432</v>
      </c>
    </row>
    <row r="16" spans="1:26" ht="12.75">
      <c r="A16" s="57" t="s">
        <v>34</v>
      </c>
      <c r="B16" s="18">
        <v>8420000</v>
      </c>
      <c r="C16" s="18">
        <v>0</v>
      </c>
      <c r="D16" s="58">
        <v>11500008</v>
      </c>
      <c r="E16" s="59">
        <v>11500008</v>
      </c>
      <c r="F16" s="59">
        <v>1140000</v>
      </c>
      <c r="G16" s="59">
        <v>40000</v>
      </c>
      <c r="H16" s="59">
        <v>40000</v>
      </c>
      <c r="I16" s="59">
        <v>1220000</v>
      </c>
      <c r="J16" s="59">
        <v>1140000</v>
      </c>
      <c r="K16" s="59">
        <v>580000</v>
      </c>
      <c r="L16" s="59">
        <v>0</v>
      </c>
      <c r="M16" s="59">
        <v>1720000</v>
      </c>
      <c r="N16" s="59">
        <v>733920</v>
      </c>
      <c r="O16" s="59">
        <v>40000</v>
      </c>
      <c r="P16" s="59">
        <v>1934122</v>
      </c>
      <c r="Q16" s="59">
        <v>2708042</v>
      </c>
      <c r="R16" s="59">
        <v>0</v>
      </c>
      <c r="S16" s="59">
        <v>803346</v>
      </c>
      <c r="T16" s="59">
        <v>910868</v>
      </c>
      <c r="U16" s="59">
        <v>1714214</v>
      </c>
      <c r="V16" s="59">
        <v>7362256</v>
      </c>
      <c r="W16" s="59">
        <v>11500008</v>
      </c>
      <c r="X16" s="59">
        <v>-4137752</v>
      </c>
      <c r="Y16" s="60">
        <v>-35.98</v>
      </c>
      <c r="Z16" s="61">
        <v>11500008</v>
      </c>
    </row>
    <row r="17" spans="1:26" ht="12.75">
      <c r="A17" s="57" t="s">
        <v>40</v>
      </c>
      <c r="B17" s="18">
        <v>1235933860</v>
      </c>
      <c r="C17" s="18">
        <v>0</v>
      </c>
      <c r="D17" s="58">
        <v>1200881140</v>
      </c>
      <c r="E17" s="59">
        <v>1450127892</v>
      </c>
      <c r="F17" s="59">
        <v>32000573</v>
      </c>
      <c r="G17" s="59">
        <v>72407197</v>
      </c>
      <c r="H17" s="59">
        <v>64973076</v>
      </c>
      <c r="I17" s="59">
        <v>169380846</v>
      </c>
      <c r="J17" s="59">
        <v>87889053</v>
      </c>
      <c r="K17" s="59">
        <v>82910654</v>
      </c>
      <c r="L17" s="59">
        <v>118835096</v>
      </c>
      <c r="M17" s="59">
        <v>289634803</v>
      </c>
      <c r="N17" s="59">
        <v>66441463</v>
      </c>
      <c r="O17" s="59">
        <v>65625326</v>
      </c>
      <c r="P17" s="59">
        <v>85371849</v>
      </c>
      <c r="Q17" s="59">
        <v>217438638</v>
      </c>
      <c r="R17" s="59">
        <v>71512282</v>
      </c>
      <c r="S17" s="59">
        <v>88802377</v>
      </c>
      <c r="T17" s="59">
        <v>247720646</v>
      </c>
      <c r="U17" s="59">
        <v>408035305</v>
      </c>
      <c r="V17" s="59">
        <v>1084489592</v>
      </c>
      <c r="W17" s="59">
        <v>1450127892</v>
      </c>
      <c r="X17" s="59">
        <v>-365638300</v>
      </c>
      <c r="Y17" s="60">
        <v>-25.21</v>
      </c>
      <c r="Z17" s="61">
        <v>1450127892</v>
      </c>
    </row>
    <row r="18" spans="1:26" ht="12.75">
      <c r="A18" s="68" t="s">
        <v>41</v>
      </c>
      <c r="B18" s="69">
        <f>SUM(B11:B17)</f>
        <v>3822935873</v>
      </c>
      <c r="C18" s="69">
        <f>SUM(C11:C17)</f>
        <v>0</v>
      </c>
      <c r="D18" s="70">
        <f aca="true" t="shared" si="1" ref="D18:Z18">SUM(D11:D17)</f>
        <v>3549930516</v>
      </c>
      <c r="E18" s="71">
        <f t="shared" si="1"/>
        <v>3797117188</v>
      </c>
      <c r="F18" s="71">
        <f t="shared" si="1"/>
        <v>178952112</v>
      </c>
      <c r="G18" s="71">
        <f t="shared" si="1"/>
        <v>253713068</v>
      </c>
      <c r="H18" s="71">
        <f t="shared" si="1"/>
        <v>297068897</v>
      </c>
      <c r="I18" s="71">
        <f t="shared" si="1"/>
        <v>729734077</v>
      </c>
      <c r="J18" s="71">
        <f t="shared" si="1"/>
        <v>235465090</v>
      </c>
      <c r="K18" s="71">
        <f t="shared" si="1"/>
        <v>232215431</v>
      </c>
      <c r="L18" s="71">
        <f t="shared" si="1"/>
        <v>266567945</v>
      </c>
      <c r="M18" s="71">
        <f t="shared" si="1"/>
        <v>734248466</v>
      </c>
      <c r="N18" s="71">
        <f t="shared" si="1"/>
        <v>237612826</v>
      </c>
      <c r="O18" s="71">
        <f t="shared" si="1"/>
        <v>188351547</v>
      </c>
      <c r="P18" s="71">
        <f t="shared" si="1"/>
        <v>245367062</v>
      </c>
      <c r="Q18" s="71">
        <f t="shared" si="1"/>
        <v>671331435</v>
      </c>
      <c r="R18" s="71">
        <f t="shared" si="1"/>
        <v>208362556</v>
      </c>
      <c r="S18" s="71">
        <f t="shared" si="1"/>
        <v>234164959</v>
      </c>
      <c r="T18" s="71">
        <f t="shared" si="1"/>
        <v>442265444</v>
      </c>
      <c r="U18" s="71">
        <f t="shared" si="1"/>
        <v>884792959</v>
      </c>
      <c r="V18" s="71">
        <f t="shared" si="1"/>
        <v>3020106937</v>
      </c>
      <c r="W18" s="71">
        <f t="shared" si="1"/>
        <v>3797117188</v>
      </c>
      <c r="X18" s="71">
        <f t="shared" si="1"/>
        <v>-777010251</v>
      </c>
      <c r="Y18" s="66">
        <f>+IF(W18&lt;&gt;0,(X18/W18)*100,0)</f>
        <v>-20.463162249918952</v>
      </c>
      <c r="Z18" s="72">
        <f t="shared" si="1"/>
        <v>3797117188</v>
      </c>
    </row>
    <row r="19" spans="1:26" ht="12.75">
      <c r="A19" s="68" t="s">
        <v>42</v>
      </c>
      <c r="B19" s="73">
        <f>+B10-B18</f>
        <v>-610237845</v>
      </c>
      <c r="C19" s="73">
        <f>+C10-C18</f>
        <v>0</v>
      </c>
      <c r="D19" s="74">
        <f aca="true" t="shared" si="2" ref="D19:Z19">+D10-D18</f>
        <v>244871112</v>
      </c>
      <c r="E19" s="75">
        <f t="shared" si="2"/>
        <v>155551548</v>
      </c>
      <c r="F19" s="75">
        <f t="shared" si="2"/>
        <v>5084069</v>
      </c>
      <c r="G19" s="75">
        <f t="shared" si="2"/>
        <v>318140288</v>
      </c>
      <c r="H19" s="75">
        <f t="shared" si="2"/>
        <v>-90133172</v>
      </c>
      <c r="I19" s="75">
        <f t="shared" si="2"/>
        <v>233091185</v>
      </c>
      <c r="J19" s="75">
        <f t="shared" si="2"/>
        <v>-899070</v>
      </c>
      <c r="K19" s="75">
        <f t="shared" si="2"/>
        <v>-38850120</v>
      </c>
      <c r="L19" s="75">
        <f t="shared" si="2"/>
        <v>152298511</v>
      </c>
      <c r="M19" s="75">
        <f t="shared" si="2"/>
        <v>112549321</v>
      </c>
      <c r="N19" s="75">
        <f t="shared" si="2"/>
        <v>-87198957</v>
      </c>
      <c r="O19" s="75">
        <f t="shared" si="2"/>
        <v>101168923</v>
      </c>
      <c r="P19" s="75">
        <f t="shared" si="2"/>
        <v>176486963</v>
      </c>
      <c r="Q19" s="75">
        <f t="shared" si="2"/>
        <v>190456929</v>
      </c>
      <c r="R19" s="75">
        <f t="shared" si="2"/>
        <v>-42558892</v>
      </c>
      <c r="S19" s="75">
        <f t="shared" si="2"/>
        <v>1370131</v>
      </c>
      <c r="T19" s="75">
        <f t="shared" si="2"/>
        <v>-143887431</v>
      </c>
      <c r="U19" s="75">
        <f t="shared" si="2"/>
        <v>-185076192</v>
      </c>
      <c r="V19" s="75">
        <f t="shared" si="2"/>
        <v>351021243</v>
      </c>
      <c r="W19" s="75">
        <f>IF(E10=E18,0,W10-W18)</f>
        <v>155551548</v>
      </c>
      <c r="X19" s="75">
        <f t="shared" si="2"/>
        <v>195469695</v>
      </c>
      <c r="Y19" s="76">
        <f>+IF(W19&lt;&gt;0,(X19/W19)*100,0)</f>
        <v>125.66232706343752</v>
      </c>
      <c r="Z19" s="77">
        <f t="shared" si="2"/>
        <v>155551548</v>
      </c>
    </row>
    <row r="20" spans="1:26" ht="20.25">
      <c r="A20" s="78" t="s">
        <v>43</v>
      </c>
      <c r="B20" s="79">
        <v>947714092</v>
      </c>
      <c r="C20" s="79">
        <v>0</v>
      </c>
      <c r="D20" s="80">
        <v>1267135992</v>
      </c>
      <c r="E20" s="81">
        <v>1291264984</v>
      </c>
      <c r="F20" s="81">
        <v>85297678</v>
      </c>
      <c r="G20" s="81">
        <v>39078399</v>
      </c>
      <c r="H20" s="81">
        <v>60082514</v>
      </c>
      <c r="I20" s="81">
        <v>184458591</v>
      </c>
      <c r="J20" s="81">
        <v>50716709</v>
      </c>
      <c r="K20" s="81">
        <v>109172715</v>
      </c>
      <c r="L20" s="81">
        <v>135211982</v>
      </c>
      <c r="M20" s="81">
        <v>295101406</v>
      </c>
      <c r="N20" s="81">
        <v>31128391</v>
      </c>
      <c r="O20" s="81">
        <v>67412695</v>
      </c>
      <c r="P20" s="81">
        <v>64945395</v>
      </c>
      <c r="Q20" s="81">
        <v>163486481</v>
      </c>
      <c r="R20" s="81">
        <v>117779689</v>
      </c>
      <c r="S20" s="81">
        <v>54462467</v>
      </c>
      <c r="T20" s="81">
        <v>219076725</v>
      </c>
      <c r="U20" s="81">
        <v>391318881</v>
      </c>
      <c r="V20" s="81">
        <v>1034365359</v>
      </c>
      <c r="W20" s="81">
        <v>1291264984</v>
      </c>
      <c r="X20" s="81">
        <v>-256899625</v>
      </c>
      <c r="Y20" s="82">
        <v>-19.9</v>
      </c>
      <c r="Z20" s="83">
        <v>1291264984</v>
      </c>
    </row>
    <row r="21" spans="1:26" ht="41.25">
      <c r="A21" s="84" t="s">
        <v>111</v>
      </c>
      <c r="B21" s="85">
        <v>5840</v>
      </c>
      <c r="C21" s="85">
        <v>0</v>
      </c>
      <c r="D21" s="86">
        <v>986004</v>
      </c>
      <c r="E21" s="87">
        <v>986004</v>
      </c>
      <c r="F21" s="87">
        <v>48897</v>
      </c>
      <c r="G21" s="87">
        <v>13652</v>
      </c>
      <c r="H21" s="87">
        <v>14391</v>
      </c>
      <c r="I21" s="87">
        <v>76940</v>
      </c>
      <c r="J21" s="87">
        <v>567630</v>
      </c>
      <c r="K21" s="87">
        <v>402000</v>
      </c>
      <c r="L21" s="87">
        <v>-3506</v>
      </c>
      <c r="M21" s="87">
        <v>966124</v>
      </c>
      <c r="N21" s="87">
        <v>0</v>
      </c>
      <c r="O21" s="87">
        <v>33000</v>
      </c>
      <c r="P21" s="87">
        <v>0</v>
      </c>
      <c r="Q21" s="87">
        <v>33000</v>
      </c>
      <c r="R21" s="87">
        <v>0</v>
      </c>
      <c r="S21" s="87">
        <v>0</v>
      </c>
      <c r="T21" s="87">
        <v>0</v>
      </c>
      <c r="U21" s="87">
        <v>0</v>
      </c>
      <c r="V21" s="87">
        <v>1076064</v>
      </c>
      <c r="W21" s="87">
        <v>986004</v>
      </c>
      <c r="X21" s="87">
        <v>90060</v>
      </c>
      <c r="Y21" s="88">
        <v>9.13</v>
      </c>
      <c r="Z21" s="89">
        <v>986004</v>
      </c>
    </row>
    <row r="22" spans="1:26" ht="12.75">
      <c r="A22" s="90" t="s">
        <v>112</v>
      </c>
      <c r="B22" s="91">
        <f>SUM(B19:B21)</f>
        <v>337482087</v>
      </c>
      <c r="C22" s="91">
        <f>SUM(C19:C21)</f>
        <v>0</v>
      </c>
      <c r="D22" s="92">
        <f aca="true" t="shared" si="3" ref="D22:Z22">SUM(D19:D21)</f>
        <v>1512993108</v>
      </c>
      <c r="E22" s="93">
        <f t="shared" si="3"/>
        <v>1447802536</v>
      </c>
      <c r="F22" s="93">
        <f t="shared" si="3"/>
        <v>90430644</v>
      </c>
      <c r="G22" s="93">
        <f t="shared" si="3"/>
        <v>357232339</v>
      </c>
      <c r="H22" s="93">
        <f t="shared" si="3"/>
        <v>-30036267</v>
      </c>
      <c r="I22" s="93">
        <f t="shared" si="3"/>
        <v>417626716</v>
      </c>
      <c r="J22" s="93">
        <f t="shared" si="3"/>
        <v>50385269</v>
      </c>
      <c r="K22" s="93">
        <f t="shared" si="3"/>
        <v>70724595</v>
      </c>
      <c r="L22" s="93">
        <f t="shared" si="3"/>
        <v>287506987</v>
      </c>
      <c r="M22" s="93">
        <f t="shared" si="3"/>
        <v>408616851</v>
      </c>
      <c r="N22" s="93">
        <f t="shared" si="3"/>
        <v>-56070566</v>
      </c>
      <c r="O22" s="93">
        <f t="shared" si="3"/>
        <v>168614618</v>
      </c>
      <c r="P22" s="93">
        <f t="shared" si="3"/>
        <v>241432358</v>
      </c>
      <c r="Q22" s="93">
        <f t="shared" si="3"/>
        <v>353976410</v>
      </c>
      <c r="R22" s="93">
        <f t="shared" si="3"/>
        <v>75220797</v>
      </c>
      <c r="S22" s="93">
        <f t="shared" si="3"/>
        <v>55832598</v>
      </c>
      <c r="T22" s="93">
        <f t="shared" si="3"/>
        <v>75189294</v>
      </c>
      <c r="U22" s="93">
        <f t="shared" si="3"/>
        <v>206242689</v>
      </c>
      <c r="V22" s="93">
        <f t="shared" si="3"/>
        <v>1386462666</v>
      </c>
      <c r="W22" s="93">
        <f t="shared" si="3"/>
        <v>1447802536</v>
      </c>
      <c r="X22" s="93">
        <f t="shared" si="3"/>
        <v>-61339870</v>
      </c>
      <c r="Y22" s="94">
        <f>+IF(W22&lt;&gt;0,(X22/W22)*100,0)</f>
        <v>-4.236756634607802</v>
      </c>
      <c r="Z22" s="95">
        <f t="shared" si="3"/>
        <v>1447802536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337482087</v>
      </c>
      <c r="C24" s="73">
        <f>SUM(C22:C23)</f>
        <v>0</v>
      </c>
      <c r="D24" s="74">
        <f aca="true" t="shared" si="4" ref="D24:Z24">SUM(D22:D23)</f>
        <v>1512993108</v>
      </c>
      <c r="E24" s="75">
        <f t="shared" si="4"/>
        <v>1447802536</v>
      </c>
      <c r="F24" s="75">
        <f t="shared" si="4"/>
        <v>90430644</v>
      </c>
      <c r="G24" s="75">
        <f t="shared" si="4"/>
        <v>357232339</v>
      </c>
      <c r="H24" s="75">
        <f t="shared" si="4"/>
        <v>-30036267</v>
      </c>
      <c r="I24" s="75">
        <f t="shared" si="4"/>
        <v>417626716</v>
      </c>
      <c r="J24" s="75">
        <f t="shared" si="4"/>
        <v>50385269</v>
      </c>
      <c r="K24" s="75">
        <f t="shared" si="4"/>
        <v>70724595</v>
      </c>
      <c r="L24" s="75">
        <f t="shared" si="4"/>
        <v>287506987</v>
      </c>
      <c r="M24" s="75">
        <f t="shared" si="4"/>
        <v>408616851</v>
      </c>
      <c r="N24" s="75">
        <f t="shared" si="4"/>
        <v>-56070566</v>
      </c>
      <c r="O24" s="75">
        <f t="shared" si="4"/>
        <v>168614618</v>
      </c>
      <c r="P24" s="75">
        <f t="shared" si="4"/>
        <v>241432358</v>
      </c>
      <c r="Q24" s="75">
        <f t="shared" si="4"/>
        <v>353976410</v>
      </c>
      <c r="R24" s="75">
        <f t="shared" si="4"/>
        <v>75220797</v>
      </c>
      <c r="S24" s="75">
        <f t="shared" si="4"/>
        <v>55832598</v>
      </c>
      <c r="T24" s="75">
        <f t="shared" si="4"/>
        <v>75189294</v>
      </c>
      <c r="U24" s="75">
        <f t="shared" si="4"/>
        <v>206242689</v>
      </c>
      <c r="V24" s="75">
        <f t="shared" si="4"/>
        <v>1386462666</v>
      </c>
      <c r="W24" s="75">
        <f t="shared" si="4"/>
        <v>1447802536</v>
      </c>
      <c r="X24" s="75">
        <f t="shared" si="4"/>
        <v>-61339870</v>
      </c>
      <c r="Y24" s="76">
        <f>+IF(W24&lt;&gt;0,(X24/W24)*100,0)</f>
        <v>-4.236756634607802</v>
      </c>
      <c r="Z24" s="77">
        <f t="shared" si="4"/>
        <v>1447802536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1210536651</v>
      </c>
      <c r="C27" s="21">
        <v>0</v>
      </c>
      <c r="D27" s="103">
        <v>1889186104</v>
      </c>
      <c r="E27" s="104">
        <v>1556201099</v>
      </c>
      <c r="F27" s="104">
        <v>82998642</v>
      </c>
      <c r="G27" s="104">
        <v>31573863</v>
      </c>
      <c r="H27" s="104">
        <v>55460250</v>
      </c>
      <c r="I27" s="104">
        <v>170032755</v>
      </c>
      <c r="J27" s="104">
        <v>54842012</v>
      </c>
      <c r="K27" s="104">
        <v>108725437</v>
      </c>
      <c r="L27" s="104">
        <v>133468950</v>
      </c>
      <c r="M27" s="104">
        <v>297036399</v>
      </c>
      <c r="N27" s="104">
        <v>41792172</v>
      </c>
      <c r="O27" s="104">
        <v>70909234</v>
      </c>
      <c r="P27" s="104">
        <v>64119367</v>
      </c>
      <c r="Q27" s="104">
        <v>176820773</v>
      </c>
      <c r="R27" s="104">
        <v>103343917</v>
      </c>
      <c r="S27" s="104">
        <v>37638219</v>
      </c>
      <c r="T27" s="104">
        <v>207888449</v>
      </c>
      <c r="U27" s="104">
        <v>348870585</v>
      </c>
      <c r="V27" s="104">
        <v>992760512</v>
      </c>
      <c r="W27" s="104">
        <v>1556201099</v>
      </c>
      <c r="X27" s="104">
        <v>-563440587</v>
      </c>
      <c r="Y27" s="105">
        <v>-36.21</v>
      </c>
      <c r="Z27" s="106">
        <v>1556201099</v>
      </c>
    </row>
    <row r="28" spans="1:26" ht="12.75">
      <c r="A28" s="107" t="s">
        <v>47</v>
      </c>
      <c r="B28" s="18">
        <v>918140830</v>
      </c>
      <c r="C28" s="18">
        <v>0</v>
      </c>
      <c r="D28" s="58">
        <v>1311136048</v>
      </c>
      <c r="E28" s="59">
        <v>1294265544</v>
      </c>
      <c r="F28" s="59">
        <v>83571973</v>
      </c>
      <c r="G28" s="59">
        <v>25948981</v>
      </c>
      <c r="H28" s="59">
        <v>53264696</v>
      </c>
      <c r="I28" s="59">
        <v>162785650</v>
      </c>
      <c r="J28" s="59">
        <v>44101495</v>
      </c>
      <c r="K28" s="59">
        <v>95616732</v>
      </c>
      <c r="L28" s="59">
        <v>118260961</v>
      </c>
      <c r="M28" s="59">
        <v>257979188</v>
      </c>
      <c r="N28" s="59">
        <v>35057469</v>
      </c>
      <c r="O28" s="59">
        <v>47908749</v>
      </c>
      <c r="P28" s="59">
        <v>56474106</v>
      </c>
      <c r="Q28" s="59">
        <v>139440324</v>
      </c>
      <c r="R28" s="59">
        <v>102417123</v>
      </c>
      <c r="S28" s="59">
        <v>35361921</v>
      </c>
      <c r="T28" s="59">
        <v>191273019</v>
      </c>
      <c r="U28" s="59">
        <v>329052063</v>
      </c>
      <c r="V28" s="59">
        <v>889257225</v>
      </c>
      <c r="W28" s="59">
        <v>1294265544</v>
      </c>
      <c r="X28" s="59">
        <v>-405008319</v>
      </c>
      <c r="Y28" s="60">
        <v>-31.29</v>
      </c>
      <c r="Z28" s="61">
        <v>1294265544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39926825</v>
      </c>
      <c r="C30" s="18">
        <v>0</v>
      </c>
      <c r="D30" s="58">
        <v>350000064</v>
      </c>
      <c r="E30" s="59">
        <v>145078078</v>
      </c>
      <c r="F30" s="59">
        <v>0</v>
      </c>
      <c r="G30" s="59">
        <v>0</v>
      </c>
      <c r="H30" s="59">
        <v>0</v>
      </c>
      <c r="I30" s="59">
        <v>0</v>
      </c>
      <c r="J30" s="59">
        <v>6011530</v>
      </c>
      <c r="K30" s="59">
        <v>0</v>
      </c>
      <c r="L30" s="59">
        <v>7578540</v>
      </c>
      <c r="M30" s="59">
        <v>13590070</v>
      </c>
      <c r="N30" s="59">
        <v>4078278</v>
      </c>
      <c r="O30" s="59">
        <v>10087241</v>
      </c>
      <c r="P30" s="59">
        <v>4998494</v>
      </c>
      <c r="Q30" s="59">
        <v>19164013</v>
      </c>
      <c r="R30" s="59">
        <v>0</v>
      </c>
      <c r="S30" s="59">
        <v>0</v>
      </c>
      <c r="T30" s="59">
        <v>4863535</v>
      </c>
      <c r="U30" s="59">
        <v>4863535</v>
      </c>
      <c r="V30" s="59">
        <v>37617618</v>
      </c>
      <c r="W30" s="59">
        <v>145078078</v>
      </c>
      <c r="X30" s="59">
        <v>-107460460</v>
      </c>
      <c r="Y30" s="60">
        <v>-74.07</v>
      </c>
      <c r="Z30" s="61">
        <v>145078078</v>
      </c>
    </row>
    <row r="31" spans="1:26" ht="12.75">
      <c r="A31" s="57" t="s">
        <v>49</v>
      </c>
      <c r="B31" s="18">
        <v>205159295</v>
      </c>
      <c r="C31" s="18">
        <v>0</v>
      </c>
      <c r="D31" s="58">
        <v>228049992</v>
      </c>
      <c r="E31" s="59">
        <v>116857477</v>
      </c>
      <c r="F31" s="59">
        <v>-573331</v>
      </c>
      <c r="G31" s="59">
        <v>5624882</v>
      </c>
      <c r="H31" s="59">
        <v>2195554</v>
      </c>
      <c r="I31" s="59">
        <v>7247105</v>
      </c>
      <c r="J31" s="59">
        <v>4728987</v>
      </c>
      <c r="K31" s="59">
        <v>13108705</v>
      </c>
      <c r="L31" s="59">
        <v>7629449</v>
      </c>
      <c r="M31" s="59">
        <v>25467141</v>
      </c>
      <c r="N31" s="59">
        <v>2656425</v>
      </c>
      <c r="O31" s="59">
        <v>12913244</v>
      </c>
      <c r="P31" s="59">
        <v>2646767</v>
      </c>
      <c r="Q31" s="59">
        <v>18216436</v>
      </c>
      <c r="R31" s="59">
        <v>926794</v>
      </c>
      <c r="S31" s="59">
        <v>2276298</v>
      </c>
      <c r="T31" s="59">
        <v>11751895</v>
      </c>
      <c r="U31" s="59">
        <v>14954987</v>
      </c>
      <c r="V31" s="59">
        <v>65885669</v>
      </c>
      <c r="W31" s="59">
        <v>116857477</v>
      </c>
      <c r="X31" s="59">
        <v>-50971808</v>
      </c>
      <c r="Y31" s="60">
        <v>-43.62</v>
      </c>
      <c r="Z31" s="61">
        <v>116857477</v>
      </c>
    </row>
    <row r="32" spans="1:26" ht="12.75">
      <c r="A32" s="68" t="s">
        <v>50</v>
      </c>
      <c r="B32" s="21">
        <f>SUM(B28:B31)</f>
        <v>1163226950</v>
      </c>
      <c r="C32" s="21">
        <f>SUM(C28:C31)</f>
        <v>0</v>
      </c>
      <c r="D32" s="103">
        <f aca="true" t="shared" si="5" ref="D32:Z32">SUM(D28:D31)</f>
        <v>1889186104</v>
      </c>
      <c r="E32" s="104">
        <f t="shared" si="5"/>
        <v>1556201099</v>
      </c>
      <c r="F32" s="104">
        <f t="shared" si="5"/>
        <v>82998642</v>
      </c>
      <c r="G32" s="104">
        <f t="shared" si="5"/>
        <v>31573863</v>
      </c>
      <c r="H32" s="104">
        <f t="shared" si="5"/>
        <v>55460250</v>
      </c>
      <c r="I32" s="104">
        <f t="shared" si="5"/>
        <v>170032755</v>
      </c>
      <c r="J32" s="104">
        <f t="shared" si="5"/>
        <v>54842012</v>
      </c>
      <c r="K32" s="104">
        <f t="shared" si="5"/>
        <v>108725437</v>
      </c>
      <c r="L32" s="104">
        <f t="shared" si="5"/>
        <v>133468950</v>
      </c>
      <c r="M32" s="104">
        <f t="shared" si="5"/>
        <v>297036399</v>
      </c>
      <c r="N32" s="104">
        <f t="shared" si="5"/>
        <v>41792172</v>
      </c>
      <c r="O32" s="104">
        <f t="shared" si="5"/>
        <v>70909234</v>
      </c>
      <c r="P32" s="104">
        <f t="shared" si="5"/>
        <v>64119367</v>
      </c>
      <c r="Q32" s="104">
        <f t="shared" si="5"/>
        <v>176820773</v>
      </c>
      <c r="R32" s="104">
        <f t="shared" si="5"/>
        <v>103343917</v>
      </c>
      <c r="S32" s="104">
        <f t="shared" si="5"/>
        <v>37638219</v>
      </c>
      <c r="T32" s="104">
        <f t="shared" si="5"/>
        <v>207888449</v>
      </c>
      <c r="U32" s="104">
        <f t="shared" si="5"/>
        <v>348870585</v>
      </c>
      <c r="V32" s="104">
        <f t="shared" si="5"/>
        <v>992760512</v>
      </c>
      <c r="W32" s="104">
        <f t="shared" si="5"/>
        <v>1556201099</v>
      </c>
      <c r="X32" s="104">
        <f t="shared" si="5"/>
        <v>-563440587</v>
      </c>
      <c r="Y32" s="105">
        <f>+IF(W32&lt;&gt;0,(X32/W32)*100,0)</f>
        <v>-36.20615532029</v>
      </c>
      <c r="Z32" s="106">
        <f t="shared" si="5"/>
        <v>1556201099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1223872583</v>
      </c>
      <c r="C35" s="18">
        <v>0</v>
      </c>
      <c r="D35" s="58">
        <v>-139193008</v>
      </c>
      <c r="E35" s="59">
        <v>816654739</v>
      </c>
      <c r="F35" s="59">
        <v>1077017920</v>
      </c>
      <c r="G35" s="59">
        <v>313845764</v>
      </c>
      <c r="H35" s="59">
        <v>33039774</v>
      </c>
      <c r="I35" s="59">
        <v>1423903458</v>
      </c>
      <c r="J35" s="59">
        <v>-99741264</v>
      </c>
      <c r="K35" s="59">
        <v>127460931</v>
      </c>
      <c r="L35" s="59">
        <v>45738420</v>
      </c>
      <c r="M35" s="59">
        <v>73458087</v>
      </c>
      <c r="N35" s="59">
        <v>-165473432</v>
      </c>
      <c r="O35" s="59">
        <v>75410629</v>
      </c>
      <c r="P35" s="59">
        <v>752357990</v>
      </c>
      <c r="Q35" s="59">
        <v>662295187</v>
      </c>
      <c r="R35" s="59">
        <v>-140256364</v>
      </c>
      <c r="S35" s="59">
        <v>-89907465</v>
      </c>
      <c r="T35" s="59">
        <v>-310224395</v>
      </c>
      <c r="U35" s="59">
        <v>-540388224</v>
      </c>
      <c r="V35" s="59">
        <v>1619268508</v>
      </c>
      <c r="W35" s="59">
        <v>816654739</v>
      </c>
      <c r="X35" s="59">
        <v>802613769</v>
      </c>
      <c r="Y35" s="60">
        <v>98.28</v>
      </c>
      <c r="Z35" s="61">
        <v>816654739</v>
      </c>
    </row>
    <row r="36" spans="1:26" ht="12.75">
      <c r="A36" s="57" t="s">
        <v>53</v>
      </c>
      <c r="B36" s="18">
        <v>13905155323</v>
      </c>
      <c r="C36" s="18">
        <v>0</v>
      </c>
      <c r="D36" s="58">
        <v>1652186116</v>
      </c>
      <c r="E36" s="59">
        <v>16373853229</v>
      </c>
      <c r="F36" s="59">
        <v>13987576076</v>
      </c>
      <c r="G36" s="59">
        <v>31573863</v>
      </c>
      <c r="H36" s="59">
        <v>55130881</v>
      </c>
      <c r="I36" s="59">
        <v>14074280820</v>
      </c>
      <c r="J36" s="59">
        <v>54842012</v>
      </c>
      <c r="K36" s="59">
        <v>108725437</v>
      </c>
      <c r="L36" s="59">
        <v>133468950</v>
      </c>
      <c r="M36" s="59">
        <v>297036399</v>
      </c>
      <c r="N36" s="59">
        <v>41792172</v>
      </c>
      <c r="O36" s="59">
        <v>70909234</v>
      </c>
      <c r="P36" s="59">
        <v>64119367</v>
      </c>
      <c r="Q36" s="59">
        <v>176820773</v>
      </c>
      <c r="R36" s="59">
        <v>103343917</v>
      </c>
      <c r="S36" s="59">
        <v>37638219</v>
      </c>
      <c r="T36" s="59">
        <v>207888449</v>
      </c>
      <c r="U36" s="59">
        <v>348870585</v>
      </c>
      <c r="V36" s="59">
        <v>14897008577</v>
      </c>
      <c r="W36" s="59">
        <v>16373853229</v>
      </c>
      <c r="X36" s="59">
        <v>-1476844652</v>
      </c>
      <c r="Y36" s="60">
        <v>-9.02</v>
      </c>
      <c r="Z36" s="61">
        <v>16373853229</v>
      </c>
    </row>
    <row r="37" spans="1:26" ht="12.75">
      <c r="A37" s="57" t="s">
        <v>54</v>
      </c>
      <c r="B37" s="18">
        <v>1184026064</v>
      </c>
      <c r="C37" s="18">
        <v>0</v>
      </c>
      <c r="D37" s="58">
        <v>0</v>
      </c>
      <c r="E37" s="59">
        <v>624126527</v>
      </c>
      <c r="F37" s="59">
        <v>1046318370</v>
      </c>
      <c r="G37" s="59">
        <v>-11819951</v>
      </c>
      <c r="H37" s="59">
        <v>117954698</v>
      </c>
      <c r="I37" s="59">
        <v>1152453117</v>
      </c>
      <c r="J37" s="59">
        <v>-95284520</v>
      </c>
      <c r="K37" s="59">
        <v>165461755</v>
      </c>
      <c r="L37" s="59">
        <v>-108299619</v>
      </c>
      <c r="M37" s="59">
        <v>-38122384</v>
      </c>
      <c r="N37" s="59">
        <v>-67610720</v>
      </c>
      <c r="O37" s="59">
        <v>-22395900</v>
      </c>
      <c r="P37" s="59">
        <v>575045001</v>
      </c>
      <c r="Q37" s="59">
        <v>485038381</v>
      </c>
      <c r="R37" s="59">
        <v>-112133241</v>
      </c>
      <c r="S37" s="59">
        <v>-108283192</v>
      </c>
      <c r="T37" s="59">
        <v>-177525227</v>
      </c>
      <c r="U37" s="59">
        <v>-397941660</v>
      </c>
      <c r="V37" s="59">
        <v>1201427454</v>
      </c>
      <c r="W37" s="59">
        <v>624126527</v>
      </c>
      <c r="X37" s="59">
        <v>577300927</v>
      </c>
      <c r="Y37" s="60">
        <v>92.5</v>
      </c>
      <c r="Z37" s="61">
        <v>624126527</v>
      </c>
    </row>
    <row r="38" spans="1:26" ht="12.75">
      <c r="A38" s="57" t="s">
        <v>55</v>
      </c>
      <c r="B38" s="18">
        <v>895422249</v>
      </c>
      <c r="C38" s="18">
        <v>0</v>
      </c>
      <c r="D38" s="58">
        <v>0</v>
      </c>
      <c r="E38" s="59">
        <v>738948781</v>
      </c>
      <c r="F38" s="59">
        <v>895422249</v>
      </c>
      <c r="G38" s="59">
        <v>0</v>
      </c>
      <c r="H38" s="59">
        <v>0</v>
      </c>
      <c r="I38" s="59">
        <v>895422249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895422249</v>
      </c>
      <c r="W38" s="59">
        <v>738948781</v>
      </c>
      <c r="X38" s="59">
        <v>156473468</v>
      </c>
      <c r="Y38" s="60">
        <v>21.18</v>
      </c>
      <c r="Z38" s="61">
        <v>738948781</v>
      </c>
    </row>
    <row r="39" spans="1:26" ht="12.75">
      <c r="A39" s="57" t="s">
        <v>56</v>
      </c>
      <c r="B39" s="18">
        <v>12694832002</v>
      </c>
      <c r="C39" s="18">
        <v>0</v>
      </c>
      <c r="D39" s="58">
        <v>0</v>
      </c>
      <c r="E39" s="59">
        <v>14330391553</v>
      </c>
      <c r="F39" s="59">
        <v>13032422736</v>
      </c>
      <c r="G39" s="59">
        <v>7225</v>
      </c>
      <c r="H39" s="59">
        <v>252223</v>
      </c>
      <c r="I39" s="59">
        <v>13032682184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101121</v>
      </c>
      <c r="P39" s="59">
        <v>0</v>
      </c>
      <c r="Q39" s="59">
        <v>101121</v>
      </c>
      <c r="R39" s="59">
        <v>0</v>
      </c>
      <c r="S39" s="59">
        <v>0</v>
      </c>
      <c r="T39" s="59">
        <v>0</v>
      </c>
      <c r="U39" s="59">
        <v>0</v>
      </c>
      <c r="V39" s="59">
        <v>13032783305</v>
      </c>
      <c r="W39" s="59">
        <v>14330391553</v>
      </c>
      <c r="X39" s="59">
        <v>-1297608248</v>
      </c>
      <c r="Y39" s="60">
        <v>-9.05</v>
      </c>
      <c r="Z39" s="61">
        <v>14330391553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-2578463113</v>
      </c>
      <c r="C42" s="18">
        <v>0</v>
      </c>
      <c r="D42" s="58">
        <v>-409795908</v>
      </c>
      <c r="E42" s="59">
        <v>1548234138</v>
      </c>
      <c r="F42" s="59">
        <v>174555332</v>
      </c>
      <c r="G42" s="59">
        <v>289859289</v>
      </c>
      <c r="H42" s="59">
        <v>34885985</v>
      </c>
      <c r="I42" s="59">
        <v>499300606</v>
      </c>
      <c r="J42" s="59">
        <v>21059117</v>
      </c>
      <c r="K42" s="59">
        <v>230077883</v>
      </c>
      <c r="L42" s="59">
        <v>162518979</v>
      </c>
      <c r="M42" s="59">
        <v>413655979</v>
      </c>
      <c r="N42" s="59">
        <v>-44583609</v>
      </c>
      <c r="O42" s="59">
        <v>158636482</v>
      </c>
      <c r="P42" s="59">
        <v>798257771</v>
      </c>
      <c r="Q42" s="59">
        <v>912310644</v>
      </c>
      <c r="R42" s="59">
        <v>-94803510</v>
      </c>
      <c r="S42" s="59">
        <v>-91125393</v>
      </c>
      <c r="T42" s="59">
        <v>-145287889</v>
      </c>
      <c r="U42" s="59">
        <v>-331216792</v>
      </c>
      <c r="V42" s="59">
        <v>1494050437</v>
      </c>
      <c r="W42" s="59">
        <v>1548234138</v>
      </c>
      <c r="X42" s="59">
        <v>-54183701</v>
      </c>
      <c r="Y42" s="60">
        <v>-3.5</v>
      </c>
      <c r="Z42" s="61">
        <v>1548234138</v>
      </c>
    </row>
    <row r="43" spans="1:26" ht="12.75">
      <c r="A43" s="57" t="s">
        <v>59</v>
      </c>
      <c r="B43" s="18">
        <v>-273404327</v>
      </c>
      <c r="C43" s="18">
        <v>0</v>
      </c>
      <c r="D43" s="58">
        <v>-1889041752</v>
      </c>
      <c r="E43" s="59">
        <v>-1572008747</v>
      </c>
      <c r="F43" s="59">
        <v>-159941463</v>
      </c>
      <c r="G43" s="59">
        <v>-36716949</v>
      </c>
      <c r="H43" s="59">
        <v>-60468788</v>
      </c>
      <c r="I43" s="59">
        <v>-257127200</v>
      </c>
      <c r="J43" s="59">
        <v>-57407748</v>
      </c>
      <c r="K43" s="59">
        <v>-116254997</v>
      </c>
      <c r="L43" s="59">
        <v>-145524152</v>
      </c>
      <c r="M43" s="59">
        <v>-319186897</v>
      </c>
      <c r="N43" s="59">
        <v>-44012937</v>
      </c>
      <c r="O43" s="59">
        <v>-72852213</v>
      </c>
      <c r="P43" s="59">
        <v>-68889941</v>
      </c>
      <c r="Q43" s="59">
        <v>-185755091</v>
      </c>
      <c r="R43" s="59">
        <v>-114825991</v>
      </c>
      <c r="S43" s="59">
        <v>-50657577</v>
      </c>
      <c r="T43" s="59">
        <v>-150215667</v>
      </c>
      <c r="U43" s="59">
        <v>-315699235</v>
      </c>
      <c r="V43" s="59">
        <v>-1077768423</v>
      </c>
      <c r="W43" s="59">
        <v>-1572008747</v>
      </c>
      <c r="X43" s="59">
        <v>494240324</v>
      </c>
      <c r="Y43" s="60">
        <v>-31.44</v>
      </c>
      <c r="Z43" s="61">
        <v>-1572008747</v>
      </c>
    </row>
    <row r="44" spans="1:26" ht="12.75">
      <c r="A44" s="57" t="s">
        <v>60</v>
      </c>
      <c r="B44" s="18">
        <v>8887564</v>
      </c>
      <c r="C44" s="18">
        <v>0</v>
      </c>
      <c r="D44" s="58">
        <v>-73825770</v>
      </c>
      <c r="E44" s="59">
        <v>73000000</v>
      </c>
      <c r="F44" s="59">
        <v>74684761</v>
      </c>
      <c r="G44" s="59">
        <v>-73349458</v>
      </c>
      <c r="H44" s="59">
        <v>236113</v>
      </c>
      <c r="I44" s="59">
        <v>1571416</v>
      </c>
      <c r="J44" s="59">
        <v>814185</v>
      </c>
      <c r="K44" s="59">
        <v>234710</v>
      </c>
      <c r="L44" s="59">
        <v>24943361</v>
      </c>
      <c r="M44" s="59">
        <v>25992256</v>
      </c>
      <c r="N44" s="59">
        <v>8743673</v>
      </c>
      <c r="O44" s="59">
        <v>4953718</v>
      </c>
      <c r="P44" s="59">
        <v>611689</v>
      </c>
      <c r="Q44" s="59">
        <v>14309080</v>
      </c>
      <c r="R44" s="59">
        <v>870574</v>
      </c>
      <c r="S44" s="59">
        <v>583056</v>
      </c>
      <c r="T44" s="59">
        <v>20688773</v>
      </c>
      <c r="U44" s="59">
        <v>22142403</v>
      </c>
      <c r="V44" s="59">
        <v>64015155</v>
      </c>
      <c r="W44" s="59">
        <v>-825770</v>
      </c>
      <c r="X44" s="59">
        <v>64840925</v>
      </c>
      <c r="Y44" s="60">
        <v>-7852.18</v>
      </c>
      <c r="Z44" s="61">
        <v>73000000</v>
      </c>
    </row>
    <row r="45" spans="1:26" ht="12.75">
      <c r="A45" s="68" t="s">
        <v>61</v>
      </c>
      <c r="B45" s="21">
        <v>-2728546434</v>
      </c>
      <c r="C45" s="21">
        <v>0</v>
      </c>
      <c r="D45" s="103">
        <v>-2372663430</v>
      </c>
      <c r="E45" s="104">
        <v>279849711</v>
      </c>
      <c r="F45" s="104">
        <v>275146208</v>
      </c>
      <c r="G45" s="104">
        <f>+F45+G42+G43+G44+G83</f>
        <v>454942674</v>
      </c>
      <c r="H45" s="104">
        <f>+G45+H42+H43+H44+H83</f>
        <v>429595984</v>
      </c>
      <c r="I45" s="104">
        <f>+H45</f>
        <v>429595984</v>
      </c>
      <c r="J45" s="104">
        <f>+H45+J42+J43+J44+J83</f>
        <v>394061538</v>
      </c>
      <c r="K45" s="104">
        <f>+J45+K42+K43+K44+K83</f>
        <v>508128164</v>
      </c>
      <c r="L45" s="104">
        <f>+K45+L42+L43+L44+L83</f>
        <v>550066352</v>
      </c>
      <c r="M45" s="104">
        <f>+L45</f>
        <v>550066352</v>
      </c>
      <c r="N45" s="104">
        <f>+L45+N42+N43+N44+N83</f>
        <v>470213479</v>
      </c>
      <c r="O45" s="104">
        <f>+N45+O42+O43+O44+O83</f>
        <v>561367317</v>
      </c>
      <c r="P45" s="104">
        <f>+O45+P42+P43+P44+P83</f>
        <v>1291346836</v>
      </c>
      <c r="Q45" s="104">
        <f>+P45</f>
        <v>1291346836</v>
      </c>
      <c r="R45" s="104">
        <f>+P45+R42+R43+R44+R83</f>
        <v>1082587909</v>
      </c>
      <c r="S45" s="104">
        <f>+R45+S42+S43+S44+S83</f>
        <v>941387995</v>
      </c>
      <c r="T45" s="104">
        <f>+S45+T42+T43+T44+T83</f>
        <v>542203100</v>
      </c>
      <c r="U45" s="104">
        <f>+T45</f>
        <v>542203100</v>
      </c>
      <c r="V45" s="104">
        <f>+U45</f>
        <v>542203100</v>
      </c>
      <c r="W45" s="104">
        <f>+W83+W42+W43+W44</f>
        <v>206023941</v>
      </c>
      <c r="X45" s="104">
        <f>+V45-W45</f>
        <v>336179159</v>
      </c>
      <c r="Y45" s="105">
        <f>+IF(W45&lt;&gt;0,+(X45/W45)*100,0)</f>
        <v>163.17480258277362</v>
      </c>
      <c r="Z45" s="106">
        <v>279849711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9.092165187834768</v>
      </c>
      <c r="C59" s="9">
        <f t="shared" si="7"/>
        <v>0</v>
      </c>
      <c r="D59" s="2">
        <f t="shared" si="7"/>
        <v>0</v>
      </c>
      <c r="E59" s="10">
        <f t="shared" si="7"/>
        <v>88</v>
      </c>
      <c r="F59" s="10">
        <f t="shared" si="7"/>
        <v>50.758468126027644</v>
      </c>
      <c r="G59" s="10">
        <f t="shared" si="7"/>
        <v>51.79568668146739</v>
      </c>
      <c r="H59" s="10">
        <f t="shared" si="7"/>
        <v>62.25911462454222</v>
      </c>
      <c r="I59" s="10">
        <f t="shared" si="7"/>
        <v>54.9900443113451</v>
      </c>
      <c r="J59" s="10">
        <f t="shared" si="7"/>
        <v>98.18723359931117</v>
      </c>
      <c r="K59" s="10">
        <f t="shared" si="7"/>
        <v>82.10956249152129</v>
      </c>
      <c r="L59" s="10">
        <f t="shared" si="7"/>
        <v>72.52934485684185</v>
      </c>
      <c r="M59" s="10">
        <f t="shared" si="7"/>
        <v>84.23380420939209</v>
      </c>
      <c r="N59" s="10">
        <f t="shared" si="7"/>
        <v>67.54592798376311</v>
      </c>
      <c r="O59" s="10">
        <f t="shared" si="7"/>
        <v>72.75910318104599</v>
      </c>
      <c r="P59" s="10">
        <f t="shared" si="7"/>
        <v>71.31834751795458</v>
      </c>
      <c r="Q59" s="10">
        <f t="shared" si="7"/>
        <v>70.5267016032137</v>
      </c>
      <c r="R59" s="10">
        <f t="shared" si="7"/>
        <v>54.12605752215287</v>
      </c>
      <c r="S59" s="10">
        <f t="shared" si="7"/>
        <v>60.42881634313167</v>
      </c>
      <c r="T59" s="10">
        <f t="shared" si="7"/>
        <v>147.24575109481387</v>
      </c>
      <c r="U59" s="10">
        <f t="shared" si="7"/>
        <v>83.46628533957133</v>
      </c>
      <c r="V59" s="10">
        <f t="shared" si="7"/>
        <v>73.15978159725542</v>
      </c>
      <c r="W59" s="10">
        <f t="shared" si="7"/>
        <v>88</v>
      </c>
      <c r="X59" s="10">
        <f t="shared" si="7"/>
        <v>0</v>
      </c>
      <c r="Y59" s="10">
        <f t="shared" si="7"/>
        <v>0</v>
      </c>
      <c r="Z59" s="11">
        <f t="shared" si="7"/>
        <v>88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21.349613245501754</v>
      </c>
      <c r="C61" s="12">
        <f t="shared" si="7"/>
        <v>0</v>
      </c>
      <c r="D61" s="3">
        <f t="shared" si="7"/>
        <v>0</v>
      </c>
      <c r="E61" s="13">
        <f t="shared" si="7"/>
        <v>91.00000000670674</v>
      </c>
      <c r="F61" s="13">
        <f t="shared" si="7"/>
        <v>104.95687541896712</v>
      </c>
      <c r="G61" s="13">
        <f t="shared" si="7"/>
        <v>90.53213743924003</v>
      </c>
      <c r="H61" s="13">
        <f t="shared" si="7"/>
        <v>97.31592266297393</v>
      </c>
      <c r="I61" s="13">
        <f t="shared" si="7"/>
        <v>97.64021556683782</v>
      </c>
      <c r="J61" s="13">
        <f t="shared" si="7"/>
        <v>121.34291720863149</v>
      </c>
      <c r="K61" s="13">
        <f t="shared" si="7"/>
        <v>117.41915159352855</v>
      </c>
      <c r="L61" s="13">
        <f t="shared" si="7"/>
        <v>102.39770548921399</v>
      </c>
      <c r="M61" s="13">
        <f t="shared" si="7"/>
        <v>115.09347227249849</v>
      </c>
      <c r="N61" s="13">
        <f t="shared" si="7"/>
        <v>107.81651947874462</v>
      </c>
      <c r="O61" s="13">
        <f t="shared" si="7"/>
        <v>112.50958689598932</v>
      </c>
      <c r="P61" s="13">
        <f t="shared" si="7"/>
        <v>111.20232094174031</v>
      </c>
      <c r="Q61" s="13">
        <f t="shared" si="7"/>
        <v>110.22296688602147</v>
      </c>
      <c r="R61" s="13">
        <f t="shared" si="7"/>
        <v>94.12304716183989</v>
      </c>
      <c r="S61" s="13">
        <f t="shared" si="7"/>
        <v>115.57960104736628</v>
      </c>
      <c r="T61" s="13">
        <f t="shared" si="7"/>
        <v>111.29234249615227</v>
      </c>
      <c r="U61" s="13">
        <f t="shared" si="7"/>
        <v>108.61060086621563</v>
      </c>
      <c r="V61" s="13">
        <f t="shared" si="7"/>
        <v>108.17892950193857</v>
      </c>
      <c r="W61" s="13">
        <f t="shared" si="7"/>
        <v>91.00000000670674</v>
      </c>
      <c r="X61" s="13">
        <f t="shared" si="7"/>
        <v>0</v>
      </c>
      <c r="Y61" s="13">
        <f t="shared" si="7"/>
        <v>0</v>
      </c>
      <c r="Z61" s="14">
        <f t="shared" si="7"/>
        <v>91.00000000670674</v>
      </c>
    </row>
    <row r="62" spans="1:26" ht="12.75">
      <c r="A62" s="38" t="s">
        <v>67</v>
      </c>
      <c r="B62" s="12">
        <f t="shared" si="7"/>
        <v>7.684343290319381</v>
      </c>
      <c r="C62" s="12">
        <f t="shared" si="7"/>
        <v>0</v>
      </c>
      <c r="D62" s="3">
        <f t="shared" si="7"/>
        <v>0</v>
      </c>
      <c r="E62" s="13">
        <f t="shared" si="7"/>
        <v>91.00000009007822</v>
      </c>
      <c r="F62" s="13">
        <f t="shared" si="7"/>
        <v>68.59421806373508</v>
      </c>
      <c r="G62" s="13">
        <f t="shared" si="7"/>
        <v>58.70273343235065</v>
      </c>
      <c r="H62" s="13">
        <f t="shared" si="7"/>
        <v>102.8259492138417</v>
      </c>
      <c r="I62" s="13">
        <f t="shared" si="7"/>
        <v>73.8099730269252</v>
      </c>
      <c r="J62" s="13">
        <f t="shared" si="7"/>
        <v>124.72185817554843</v>
      </c>
      <c r="K62" s="13">
        <f t="shared" si="7"/>
        <v>89.01551447846174</v>
      </c>
      <c r="L62" s="13">
        <f t="shared" si="7"/>
        <v>17.07694992585993</v>
      </c>
      <c r="M62" s="13">
        <f t="shared" si="7"/>
        <v>47.9087878421482</v>
      </c>
      <c r="N62" s="13">
        <f t="shared" si="7"/>
        <v>-32.345102059717725</v>
      </c>
      <c r="O62" s="13">
        <f t="shared" si="7"/>
        <v>183.22950291938173</v>
      </c>
      <c r="P62" s="13">
        <f t="shared" si="7"/>
        <v>87.74969915985534</v>
      </c>
      <c r="Q62" s="13">
        <f t="shared" si="7"/>
        <v>-331.3855289792591</v>
      </c>
      <c r="R62" s="13">
        <f t="shared" si="7"/>
        <v>68.16124435908625</v>
      </c>
      <c r="S62" s="13">
        <f t="shared" si="7"/>
        <v>62.451055320926805</v>
      </c>
      <c r="T62" s="13">
        <f t="shared" si="7"/>
        <v>161.19421505816592</v>
      </c>
      <c r="U62" s="13">
        <f t="shared" si="7"/>
        <v>88.60387371466209</v>
      </c>
      <c r="V62" s="13">
        <f t="shared" si="7"/>
        <v>96.14391412426306</v>
      </c>
      <c r="W62" s="13">
        <f t="shared" si="7"/>
        <v>91.00000009007822</v>
      </c>
      <c r="X62" s="13">
        <f t="shared" si="7"/>
        <v>0</v>
      </c>
      <c r="Y62" s="13">
        <f t="shared" si="7"/>
        <v>0</v>
      </c>
      <c r="Z62" s="14">
        <f t="shared" si="7"/>
        <v>91.00000009007822</v>
      </c>
    </row>
    <row r="63" spans="1:26" ht="12.75">
      <c r="A63" s="38" t="s">
        <v>68</v>
      </c>
      <c r="B63" s="12">
        <f t="shared" si="7"/>
        <v>9.78868745637779</v>
      </c>
      <c r="C63" s="12">
        <f t="shared" si="7"/>
        <v>0</v>
      </c>
      <c r="D63" s="3">
        <f t="shared" si="7"/>
        <v>0</v>
      </c>
      <c r="E63" s="13">
        <f t="shared" si="7"/>
        <v>91.0000000598028</v>
      </c>
      <c r="F63" s="13">
        <f t="shared" si="7"/>
        <v>65.19900821129697</v>
      </c>
      <c r="G63" s="13">
        <f t="shared" si="7"/>
        <v>74.97569946695026</v>
      </c>
      <c r="H63" s="13">
        <f t="shared" si="7"/>
        <v>79.03305117978633</v>
      </c>
      <c r="I63" s="13">
        <f t="shared" si="7"/>
        <v>73.06544365297137</v>
      </c>
      <c r="J63" s="13">
        <f t="shared" si="7"/>
        <v>171.33568284334956</v>
      </c>
      <c r="K63" s="13">
        <f t="shared" si="7"/>
        <v>105.29522748881841</v>
      </c>
      <c r="L63" s="13">
        <f t="shared" si="7"/>
        <v>139.1489214393393</v>
      </c>
      <c r="M63" s="13">
        <f t="shared" si="7"/>
        <v>134.7127777515015</v>
      </c>
      <c r="N63" s="13">
        <f t="shared" si="7"/>
        <v>62.83635416145502</v>
      </c>
      <c r="O63" s="13">
        <f t="shared" si="7"/>
        <v>64.65162176438326</v>
      </c>
      <c r="P63" s="13">
        <f t="shared" si="7"/>
        <v>116.65337511645635</v>
      </c>
      <c r="Q63" s="13">
        <f t="shared" si="7"/>
        <v>79.12175844123777</v>
      </c>
      <c r="R63" s="13">
        <f t="shared" si="7"/>
        <v>84.85955041480521</v>
      </c>
      <c r="S63" s="13">
        <f t="shared" si="7"/>
        <v>87.41297659094386</v>
      </c>
      <c r="T63" s="13">
        <f t="shared" si="7"/>
        <v>126.08993997998246</v>
      </c>
      <c r="U63" s="13">
        <f t="shared" si="7"/>
        <v>100.56756600720792</v>
      </c>
      <c r="V63" s="13">
        <f t="shared" si="7"/>
        <v>93.13642896391144</v>
      </c>
      <c r="W63" s="13">
        <f t="shared" si="7"/>
        <v>91.0000000598028</v>
      </c>
      <c r="X63" s="13">
        <f t="shared" si="7"/>
        <v>0</v>
      </c>
      <c r="Y63" s="13">
        <f t="shared" si="7"/>
        <v>0</v>
      </c>
      <c r="Z63" s="14">
        <f t="shared" si="7"/>
        <v>91.0000000598028</v>
      </c>
    </row>
    <row r="64" spans="1:26" ht="12.75">
      <c r="A64" s="38" t="s">
        <v>69</v>
      </c>
      <c r="B64" s="12">
        <f t="shared" si="7"/>
        <v>11.352606726264042</v>
      </c>
      <c r="C64" s="12">
        <f t="shared" si="7"/>
        <v>0</v>
      </c>
      <c r="D64" s="3">
        <f t="shared" si="7"/>
        <v>0</v>
      </c>
      <c r="E64" s="13">
        <f t="shared" si="7"/>
        <v>91.0000002176837</v>
      </c>
      <c r="F64" s="13">
        <f t="shared" si="7"/>
        <v>71.13046041855173</v>
      </c>
      <c r="G64" s="13">
        <f t="shared" si="7"/>
        <v>72.38304756421591</v>
      </c>
      <c r="H64" s="13">
        <f t="shared" si="7"/>
        <v>83.74272536941471</v>
      </c>
      <c r="I64" s="13">
        <f t="shared" si="7"/>
        <v>75.92588882747778</v>
      </c>
      <c r="J64" s="13">
        <f t="shared" si="7"/>
        <v>106.26736517637296</v>
      </c>
      <c r="K64" s="13">
        <f t="shared" si="7"/>
        <v>93.78872087822143</v>
      </c>
      <c r="L64" s="13">
        <f t="shared" si="7"/>
        <v>107.06179276125542</v>
      </c>
      <c r="M64" s="13">
        <f t="shared" si="7"/>
        <v>102.0237565796696</v>
      </c>
      <c r="N64" s="13">
        <f t="shared" si="7"/>
        <v>65.8168884257593</v>
      </c>
      <c r="O64" s="13">
        <f t="shared" si="7"/>
        <v>76.93856425834954</v>
      </c>
      <c r="P64" s="13">
        <f t="shared" si="7"/>
        <v>102.40427184875426</v>
      </c>
      <c r="Q64" s="13">
        <f t="shared" si="7"/>
        <v>80.7865981693109</v>
      </c>
      <c r="R64" s="13">
        <f t="shared" si="7"/>
        <v>73.22136952992071</v>
      </c>
      <c r="S64" s="13">
        <f t="shared" si="7"/>
        <v>78.17408871195137</v>
      </c>
      <c r="T64" s="13">
        <f t="shared" si="7"/>
        <v>115.25901923105468</v>
      </c>
      <c r="U64" s="13">
        <f t="shared" si="7"/>
        <v>88.99991595824132</v>
      </c>
      <c r="V64" s="13">
        <f t="shared" si="7"/>
        <v>86.46409761472407</v>
      </c>
      <c r="W64" s="13">
        <f t="shared" si="7"/>
        <v>91.0000002176837</v>
      </c>
      <c r="X64" s="13">
        <f t="shared" si="7"/>
        <v>0</v>
      </c>
      <c r="Y64" s="13">
        <f t="shared" si="7"/>
        <v>0</v>
      </c>
      <c r="Z64" s="14">
        <f t="shared" si="7"/>
        <v>91.0000002176837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34.10140876880147</v>
      </c>
      <c r="E66" s="16">
        <f t="shared" si="7"/>
        <v>26.85128763572036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13.63122454850548</v>
      </c>
      <c r="S66" s="16">
        <f t="shared" si="7"/>
        <v>0</v>
      </c>
      <c r="T66" s="16">
        <f t="shared" si="7"/>
        <v>45.77720746146149</v>
      </c>
      <c r="U66" s="16">
        <f t="shared" si="7"/>
        <v>19.63854770986436</v>
      </c>
      <c r="V66" s="16">
        <f t="shared" si="7"/>
        <v>5.4360687694104435</v>
      </c>
      <c r="W66" s="16">
        <f t="shared" si="7"/>
        <v>26.85128763572036</v>
      </c>
      <c r="X66" s="16">
        <f t="shared" si="7"/>
        <v>0</v>
      </c>
      <c r="Y66" s="16">
        <f t="shared" si="7"/>
        <v>0</v>
      </c>
      <c r="Z66" s="17">
        <f t="shared" si="7"/>
        <v>26.85128763572036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418004801</v>
      </c>
      <c r="C68" s="18">
        <v>0</v>
      </c>
      <c r="D68" s="19">
        <v>480000000</v>
      </c>
      <c r="E68" s="20">
        <v>499200000</v>
      </c>
      <c r="F68" s="20">
        <v>42302305</v>
      </c>
      <c r="G68" s="20">
        <v>42108738</v>
      </c>
      <c r="H68" s="20">
        <v>43130109</v>
      </c>
      <c r="I68" s="20">
        <v>127541152</v>
      </c>
      <c r="J68" s="20">
        <v>41454707</v>
      </c>
      <c r="K68" s="20">
        <v>42997361</v>
      </c>
      <c r="L68" s="20">
        <v>41616492</v>
      </c>
      <c r="M68" s="20">
        <v>126068560</v>
      </c>
      <c r="N68" s="20">
        <v>43095948</v>
      </c>
      <c r="O68" s="20">
        <v>42435633</v>
      </c>
      <c r="P68" s="20">
        <v>42602242</v>
      </c>
      <c r="Q68" s="20">
        <v>128133823</v>
      </c>
      <c r="R68" s="20">
        <v>43220253</v>
      </c>
      <c r="S68" s="20">
        <v>43360894</v>
      </c>
      <c r="T68" s="20">
        <v>35544627</v>
      </c>
      <c r="U68" s="20">
        <v>122125774</v>
      </c>
      <c r="V68" s="20">
        <v>503869309</v>
      </c>
      <c r="W68" s="20">
        <v>499200000</v>
      </c>
      <c r="X68" s="20">
        <v>0</v>
      </c>
      <c r="Y68" s="19">
        <v>0</v>
      </c>
      <c r="Z68" s="22">
        <v>499200000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980413807</v>
      </c>
      <c r="C70" s="18">
        <v>0</v>
      </c>
      <c r="D70" s="19">
        <v>1192830012</v>
      </c>
      <c r="E70" s="20">
        <v>1192830012</v>
      </c>
      <c r="F70" s="20">
        <v>73794572</v>
      </c>
      <c r="G70" s="20">
        <v>71836573</v>
      </c>
      <c r="H70" s="20">
        <v>90380667</v>
      </c>
      <c r="I70" s="20">
        <v>236011812</v>
      </c>
      <c r="J70" s="20">
        <v>121339364</v>
      </c>
      <c r="K70" s="20">
        <v>70329803</v>
      </c>
      <c r="L70" s="20">
        <v>72612254</v>
      </c>
      <c r="M70" s="20">
        <v>264281421</v>
      </c>
      <c r="N70" s="20">
        <v>103494452</v>
      </c>
      <c r="O70" s="20">
        <v>64825466</v>
      </c>
      <c r="P70" s="20">
        <v>102948211</v>
      </c>
      <c r="Q70" s="20">
        <v>271268129</v>
      </c>
      <c r="R70" s="20">
        <v>55827911</v>
      </c>
      <c r="S70" s="20">
        <v>70854677</v>
      </c>
      <c r="T70" s="20">
        <v>117469781</v>
      </c>
      <c r="U70" s="20">
        <v>244152369</v>
      </c>
      <c r="V70" s="20">
        <v>1015713731</v>
      </c>
      <c r="W70" s="20">
        <v>1192830012</v>
      </c>
      <c r="X70" s="20">
        <v>0</v>
      </c>
      <c r="Y70" s="19">
        <v>0</v>
      </c>
      <c r="Z70" s="22">
        <v>1192830012</v>
      </c>
    </row>
    <row r="71" spans="1:26" ht="12.75" hidden="1">
      <c r="A71" s="38" t="s">
        <v>67</v>
      </c>
      <c r="B71" s="18">
        <v>289548998</v>
      </c>
      <c r="C71" s="18">
        <v>0</v>
      </c>
      <c r="D71" s="19">
        <v>310840992</v>
      </c>
      <c r="E71" s="20">
        <v>310840992</v>
      </c>
      <c r="F71" s="20">
        <v>24793632</v>
      </c>
      <c r="G71" s="20">
        <v>29118811</v>
      </c>
      <c r="H71" s="20">
        <v>19617550</v>
      </c>
      <c r="I71" s="20">
        <v>73529993</v>
      </c>
      <c r="J71" s="20">
        <v>23171632</v>
      </c>
      <c r="K71" s="20">
        <v>25182026</v>
      </c>
      <c r="L71" s="20">
        <v>91302856</v>
      </c>
      <c r="M71" s="20">
        <v>139656514</v>
      </c>
      <c r="N71" s="20">
        <v>-58671826</v>
      </c>
      <c r="O71" s="20">
        <v>16386175</v>
      </c>
      <c r="P71" s="20">
        <v>21741613</v>
      </c>
      <c r="Q71" s="20">
        <v>-20544038</v>
      </c>
      <c r="R71" s="20">
        <v>20577340</v>
      </c>
      <c r="S71" s="20">
        <v>20062191</v>
      </c>
      <c r="T71" s="20">
        <v>13022914</v>
      </c>
      <c r="U71" s="20">
        <v>53662445</v>
      </c>
      <c r="V71" s="20">
        <v>246304914</v>
      </c>
      <c r="W71" s="20">
        <v>310840992</v>
      </c>
      <c r="X71" s="20">
        <v>0</v>
      </c>
      <c r="Y71" s="19">
        <v>0</v>
      </c>
      <c r="Z71" s="22">
        <v>310840992</v>
      </c>
    </row>
    <row r="72" spans="1:26" ht="12.75" hidden="1">
      <c r="A72" s="38" t="s">
        <v>68</v>
      </c>
      <c r="B72" s="18">
        <v>107293394</v>
      </c>
      <c r="C72" s="18">
        <v>0</v>
      </c>
      <c r="D72" s="19">
        <v>133773012</v>
      </c>
      <c r="E72" s="20">
        <v>133773012</v>
      </c>
      <c r="F72" s="20">
        <v>9631487</v>
      </c>
      <c r="G72" s="20">
        <v>8354755</v>
      </c>
      <c r="H72" s="20">
        <v>10021730</v>
      </c>
      <c r="I72" s="20">
        <v>28007972</v>
      </c>
      <c r="J72" s="20">
        <v>6102549</v>
      </c>
      <c r="K72" s="20">
        <v>8472856</v>
      </c>
      <c r="L72" s="20">
        <v>5806303</v>
      </c>
      <c r="M72" s="20">
        <v>20381708</v>
      </c>
      <c r="N72" s="20">
        <v>11152902</v>
      </c>
      <c r="O72" s="20">
        <v>14244116</v>
      </c>
      <c r="P72" s="20">
        <v>10331125</v>
      </c>
      <c r="Q72" s="20">
        <v>35728143</v>
      </c>
      <c r="R72" s="20">
        <v>8408284</v>
      </c>
      <c r="S72" s="20">
        <v>10170252</v>
      </c>
      <c r="T72" s="20">
        <v>10416858</v>
      </c>
      <c r="U72" s="20">
        <v>28995394</v>
      </c>
      <c r="V72" s="20">
        <v>113113217</v>
      </c>
      <c r="W72" s="20">
        <v>133773012</v>
      </c>
      <c r="X72" s="20">
        <v>0</v>
      </c>
      <c r="Y72" s="19">
        <v>0</v>
      </c>
      <c r="Z72" s="22">
        <v>133773012</v>
      </c>
    </row>
    <row r="73" spans="1:26" ht="12.75" hidden="1">
      <c r="A73" s="38" t="s">
        <v>69</v>
      </c>
      <c r="B73" s="18">
        <v>102693560</v>
      </c>
      <c r="C73" s="18">
        <v>0</v>
      </c>
      <c r="D73" s="19">
        <v>128626992</v>
      </c>
      <c r="E73" s="20">
        <v>128626992</v>
      </c>
      <c r="F73" s="20">
        <v>9612862</v>
      </c>
      <c r="G73" s="20">
        <v>9146603</v>
      </c>
      <c r="H73" s="20">
        <v>10042778</v>
      </c>
      <c r="I73" s="20">
        <v>28802243</v>
      </c>
      <c r="J73" s="20">
        <v>8989615</v>
      </c>
      <c r="K73" s="20">
        <v>9461304</v>
      </c>
      <c r="L73" s="20">
        <v>7893109</v>
      </c>
      <c r="M73" s="20">
        <v>26344028</v>
      </c>
      <c r="N73" s="20">
        <v>11016835</v>
      </c>
      <c r="O73" s="20">
        <v>10963797</v>
      </c>
      <c r="P73" s="20">
        <v>9580489</v>
      </c>
      <c r="Q73" s="20">
        <v>31561121</v>
      </c>
      <c r="R73" s="20">
        <v>9378269</v>
      </c>
      <c r="S73" s="20">
        <v>9699595</v>
      </c>
      <c r="T73" s="20">
        <v>9634053</v>
      </c>
      <c r="U73" s="20">
        <v>28711917</v>
      </c>
      <c r="V73" s="20">
        <v>115419309</v>
      </c>
      <c r="W73" s="20">
        <v>128626992</v>
      </c>
      <c r="X73" s="20">
        <v>0</v>
      </c>
      <c r="Y73" s="19">
        <v>0</v>
      </c>
      <c r="Z73" s="22">
        <v>128626992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64961794</v>
      </c>
      <c r="C75" s="27">
        <v>0</v>
      </c>
      <c r="D75" s="28">
        <v>84800004</v>
      </c>
      <c r="E75" s="29">
        <v>92800004</v>
      </c>
      <c r="F75" s="29">
        <v>8541961</v>
      </c>
      <c r="G75" s="29">
        <v>8435584</v>
      </c>
      <c r="H75" s="29">
        <v>8891259</v>
      </c>
      <c r="I75" s="29">
        <v>25868804</v>
      </c>
      <c r="J75" s="29">
        <v>7651318</v>
      </c>
      <c r="K75" s="29">
        <v>8669435</v>
      </c>
      <c r="L75" s="29">
        <v>8973100</v>
      </c>
      <c r="M75" s="29">
        <v>25293853</v>
      </c>
      <c r="N75" s="29">
        <v>9022394</v>
      </c>
      <c r="O75" s="29">
        <v>9185816</v>
      </c>
      <c r="P75" s="29">
        <v>9238350</v>
      </c>
      <c r="Q75" s="29">
        <v>27446560</v>
      </c>
      <c r="R75" s="29">
        <v>9896521</v>
      </c>
      <c r="S75" s="29">
        <v>10230600</v>
      </c>
      <c r="T75" s="29">
        <v>9960944</v>
      </c>
      <c r="U75" s="29">
        <v>30088065</v>
      </c>
      <c r="V75" s="29">
        <v>108697282</v>
      </c>
      <c r="W75" s="29">
        <v>92800004</v>
      </c>
      <c r="X75" s="29">
        <v>0</v>
      </c>
      <c r="Y75" s="28">
        <v>0</v>
      </c>
      <c r="Z75" s="30">
        <v>92800004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38005687</v>
      </c>
      <c r="C77" s="18">
        <v>0</v>
      </c>
      <c r="D77" s="19">
        <v>0</v>
      </c>
      <c r="E77" s="20">
        <v>439296000</v>
      </c>
      <c r="F77" s="20">
        <v>21472002</v>
      </c>
      <c r="G77" s="20">
        <v>21810510</v>
      </c>
      <c r="H77" s="20">
        <v>26852424</v>
      </c>
      <c r="I77" s="20">
        <v>70134936</v>
      </c>
      <c r="J77" s="20">
        <v>40703230</v>
      </c>
      <c r="K77" s="20">
        <v>35304945</v>
      </c>
      <c r="L77" s="20">
        <v>30184169</v>
      </c>
      <c r="M77" s="20">
        <v>106192344</v>
      </c>
      <c r="N77" s="20">
        <v>29109558</v>
      </c>
      <c r="O77" s="20">
        <v>30875786</v>
      </c>
      <c r="P77" s="20">
        <v>30383215</v>
      </c>
      <c r="Q77" s="20">
        <v>90368559</v>
      </c>
      <c r="R77" s="20">
        <v>23393419</v>
      </c>
      <c r="S77" s="20">
        <v>26202475</v>
      </c>
      <c r="T77" s="20">
        <v>52337953</v>
      </c>
      <c r="U77" s="20">
        <v>101933847</v>
      </c>
      <c r="V77" s="20">
        <v>368629686</v>
      </c>
      <c r="W77" s="20">
        <v>439296000</v>
      </c>
      <c r="X77" s="20">
        <v>0</v>
      </c>
      <c r="Y77" s="19">
        <v>0</v>
      </c>
      <c r="Z77" s="22">
        <v>439296000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209314556</v>
      </c>
      <c r="C79" s="18">
        <v>0</v>
      </c>
      <c r="D79" s="19">
        <v>0</v>
      </c>
      <c r="E79" s="20">
        <v>1085475311</v>
      </c>
      <c r="F79" s="20">
        <v>77452477</v>
      </c>
      <c r="G79" s="20">
        <v>65035185</v>
      </c>
      <c r="H79" s="20">
        <v>87954780</v>
      </c>
      <c r="I79" s="20">
        <v>230442442</v>
      </c>
      <c r="J79" s="20">
        <v>147236724</v>
      </c>
      <c r="K79" s="20">
        <v>82580658</v>
      </c>
      <c r="L79" s="20">
        <v>74353282</v>
      </c>
      <c r="M79" s="20">
        <v>304170664</v>
      </c>
      <c r="N79" s="20">
        <v>111584116</v>
      </c>
      <c r="O79" s="20">
        <v>72934864</v>
      </c>
      <c r="P79" s="20">
        <v>114480800</v>
      </c>
      <c r="Q79" s="20">
        <v>298999780</v>
      </c>
      <c r="R79" s="20">
        <v>52546931</v>
      </c>
      <c r="S79" s="20">
        <v>81893553</v>
      </c>
      <c r="T79" s="20">
        <v>130734871</v>
      </c>
      <c r="U79" s="20">
        <v>265175355</v>
      </c>
      <c r="V79" s="20">
        <v>1098788241</v>
      </c>
      <c r="W79" s="20">
        <v>1085475311</v>
      </c>
      <c r="X79" s="20">
        <v>0</v>
      </c>
      <c r="Y79" s="19">
        <v>0</v>
      </c>
      <c r="Z79" s="22">
        <v>1085475311</v>
      </c>
    </row>
    <row r="80" spans="1:26" ht="12.75" hidden="1">
      <c r="A80" s="38" t="s">
        <v>67</v>
      </c>
      <c r="B80" s="18">
        <v>22249939</v>
      </c>
      <c r="C80" s="18">
        <v>0</v>
      </c>
      <c r="D80" s="19">
        <v>0</v>
      </c>
      <c r="E80" s="20">
        <v>282865303</v>
      </c>
      <c r="F80" s="20">
        <v>17006998</v>
      </c>
      <c r="G80" s="20">
        <v>17093538</v>
      </c>
      <c r="H80" s="20">
        <v>20171932</v>
      </c>
      <c r="I80" s="20">
        <v>54272468</v>
      </c>
      <c r="J80" s="20">
        <v>28900090</v>
      </c>
      <c r="K80" s="20">
        <v>22415910</v>
      </c>
      <c r="L80" s="20">
        <v>15591743</v>
      </c>
      <c r="M80" s="20">
        <v>66907743</v>
      </c>
      <c r="N80" s="20">
        <v>18977462</v>
      </c>
      <c r="O80" s="20">
        <v>30024307</v>
      </c>
      <c r="P80" s="20">
        <v>19078200</v>
      </c>
      <c r="Q80" s="20">
        <v>68079969</v>
      </c>
      <c r="R80" s="20">
        <v>14025771</v>
      </c>
      <c r="S80" s="20">
        <v>12529050</v>
      </c>
      <c r="T80" s="20">
        <v>20992184</v>
      </c>
      <c r="U80" s="20">
        <v>47547005</v>
      </c>
      <c r="V80" s="20">
        <v>236807185</v>
      </c>
      <c r="W80" s="20">
        <v>282865303</v>
      </c>
      <c r="X80" s="20">
        <v>0</v>
      </c>
      <c r="Y80" s="19">
        <v>0</v>
      </c>
      <c r="Z80" s="22">
        <v>282865303</v>
      </c>
    </row>
    <row r="81" spans="1:26" ht="12.75" hidden="1">
      <c r="A81" s="38" t="s">
        <v>68</v>
      </c>
      <c r="B81" s="18">
        <v>10502615</v>
      </c>
      <c r="C81" s="18">
        <v>0</v>
      </c>
      <c r="D81" s="19">
        <v>0</v>
      </c>
      <c r="E81" s="20">
        <v>121733441</v>
      </c>
      <c r="F81" s="20">
        <v>6279634</v>
      </c>
      <c r="G81" s="20">
        <v>6264036</v>
      </c>
      <c r="H81" s="20">
        <v>7920479</v>
      </c>
      <c r="I81" s="20">
        <v>20464149</v>
      </c>
      <c r="J81" s="20">
        <v>10455844</v>
      </c>
      <c r="K81" s="20">
        <v>8921513</v>
      </c>
      <c r="L81" s="20">
        <v>8079408</v>
      </c>
      <c r="M81" s="20">
        <v>27456765</v>
      </c>
      <c r="N81" s="20">
        <v>7008077</v>
      </c>
      <c r="O81" s="20">
        <v>9209052</v>
      </c>
      <c r="P81" s="20">
        <v>12051606</v>
      </c>
      <c r="Q81" s="20">
        <v>28268735</v>
      </c>
      <c r="R81" s="20">
        <v>7135232</v>
      </c>
      <c r="S81" s="20">
        <v>8890120</v>
      </c>
      <c r="T81" s="20">
        <v>13134610</v>
      </c>
      <c r="U81" s="20">
        <v>29159962</v>
      </c>
      <c r="V81" s="20">
        <v>105349611</v>
      </c>
      <c r="W81" s="20">
        <v>121733441</v>
      </c>
      <c r="X81" s="20">
        <v>0</v>
      </c>
      <c r="Y81" s="19">
        <v>0</v>
      </c>
      <c r="Z81" s="22">
        <v>121733441</v>
      </c>
    </row>
    <row r="82" spans="1:26" ht="12.75" hidden="1">
      <c r="A82" s="38" t="s">
        <v>69</v>
      </c>
      <c r="B82" s="18">
        <v>11658396</v>
      </c>
      <c r="C82" s="18">
        <v>0</v>
      </c>
      <c r="D82" s="19">
        <v>0</v>
      </c>
      <c r="E82" s="20">
        <v>117050563</v>
      </c>
      <c r="F82" s="20">
        <v>6837673</v>
      </c>
      <c r="G82" s="20">
        <v>6620590</v>
      </c>
      <c r="H82" s="20">
        <v>8410096</v>
      </c>
      <c r="I82" s="20">
        <v>21868359</v>
      </c>
      <c r="J82" s="20">
        <v>9553027</v>
      </c>
      <c r="K82" s="20">
        <v>8873636</v>
      </c>
      <c r="L82" s="20">
        <v>8450504</v>
      </c>
      <c r="M82" s="20">
        <v>26877167</v>
      </c>
      <c r="N82" s="20">
        <v>7250938</v>
      </c>
      <c r="O82" s="20">
        <v>8435388</v>
      </c>
      <c r="P82" s="20">
        <v>9810830</v>
      </c>
      <c r="Q82" s="20">
        <v>25497156</v>
      </c>
      <c r="R82" s="20">
        <v>6866897</v>
      </c>
      <c r="S82" s="20">
        <v>7582570</v>
      </c>
      <c r="T82" s="20">
        <v>11104115</v>
      </c>
      <c r="U82" s="20">
        <v>25553582</v>
      </c>
      <c r="V82" s="20">
        <v>99796264</v>
      </c>
      <c r="W82" s="20">
        <v>117050563</v>
      </c>
      <c r="X82" s="20">
        <v>0</v>
      </c>
      <c r="Y82" s="19">
        <v>0</v>
      </c>
      <c r="Z82" s="22">
        <v>117050563</v>
      </c>
    </row>
    <row r="83" spans="1:26" ht="12.75" hidden="1">
      <c r="A83" s="38"/>
      <c r="B83" s="18">
        <v>114433442</v>
      </c>
      <c r="C83" s="18"/>
      <c r="D83" s="19"/>
      <c r="E83" s="20">
        <v>230624320</v>
      </c>
      <c r="F83" s="20">
        <v>185847578</v>
      </c>
      <c r="G83" s="20">
        <v>3584</v>
      </c>
      <c r="H83" s="20"/>
      <c r="I83" s="20">
        <v>185847578</v>
      </c>
      <c r="J83" s="20"/>
      <c r="K83" s="20">
        <v>9030</v>
      </c>
      <c r="L83" s="20"/>
      <c r="M83" s="20"/>
      <c r="N83" s="20"/>
      <c r="O83" s="20">
        <v>415851</v>
      </c>
      <c r="P83" s="20"/>
      <c r="Q83" s="20"/>
      <c r="R83" s="20"/>
      <c r="S83" s="20"/>
      <c r="T83" s="20">
        <v>-124370112</v>
      </c>
      <c r="U83" s="20"/>
      <c r="V83" s="20">
        <v>185847578</v>
      </c>
      <c r="W83" s="20">
        <v>230624320</v>
      </c>
      <c r="X83" s="20"/>
      <c r="Y83" s="19"/>
      <c r="Z83" s="22">
        <v>230624320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28917996</v>
      </c>
      <c r="E84" s="29">
        <v>24917996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1349017</v>
      </c>
      <c r="S84" s="29">
        <v>0</v>
      </c>
      <c r="T84" s="29">
        <v>4559842</v>
      </c>
      <c r="U84" s="29">
        <v>5908859</v>
      </c>
      <c r="V84" s="29">
        <v>5908859</v>
      </c>
      <c r="W84" s="29">
        <v>24917996</v>
      </c>
      <c r="X84" s="29">
        <v>0</v>
      </c>
      <c r="Y84" s="28">
        <v>0</v>
      </c>
      <c r="Z84" s="30">
        <v>24917996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30208939</v>
      </c>
      <c r="E5" s="59">
        <v>30208936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30208936</v>
      </c>
      <c r="X5" s="59">
        <v>-30208936</v>
      </c>
      <c r="Y5" s="60">
        <v>-100</v>
      </c>
      <c r="Z5" s="61">
        <v>30208936</v>
      </c>
    </row>
    <row r="6" spans="1:26" ht="12.75">
      <c r="A6" s="57" t="s">
        <v>32</v>
      </c>
      <c r="B6" s="18">
        <v>0</v>
      </c>
      <c r="C6" s="18">
        <v>0</v>
      </c>
      <c r="D6" s="58">
        <v>7709699</v>
      </c>
      <c r="E6" s="59">
        <v>6019777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6019777</v>
      </c>
      <c r="X6" s="59">
        <v>-6019777</v>
      </c>
      <c r="Y6" s="60">
        <v>-100</v>
      </c>
      <c r="Z6" s="61">
        <v>6019777</v>
      </c>
    </row>
    <row r="7" spans="1:26" ht="12.75">
      <c r="A7" s="57" t="s">
        <v>33</v>
      </c>
      <c r="B7" s="18">
        <v>0</v>
      </c>
      <c r="C7" s="18">
        <v>0</v>
      </c>
      <c r="D7" s="58">
        <v>5324447</v>
      </c>
      <c r="E7" s="59">
        <v>7182288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7182288</v>
      </c>
      <c r="X7" s="59">
        <v>-7182288</v>
      </c>
      <c r="Y7" s="60">
        <v>-100</v>
      </c>
      <c r="Z7" s="61">
        <v>7182288</v>
      </c>
    </row>
    <row r="8" spans="1:26" ht="12.75">
      <c r="A8" s="57" t="s">
        <v>34</v>
      </c>
      <c r="B8" s="18">
        <v>0</v>
      </c>
      <c r="C8" s="18">
        <v>0</v>
      </c>
      <c r="D8" s="58">
        <v>253358000</v>
      </c>
      <c r="E8" s="59">
        <v>278874455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278874455</v>
      </c>
      <c r="X8" s="59">
        <v>-278874455</v>
      </c>
      <c r="Y8" s="60">
        <v>-100</v>
      </c>
      <c r="Z8" s="61">
        <v>278874455</v>
      </c>
    </row>
    <row r="9" spans="1:26" ht="12.75">
      <c r="A9" s="57" t="s">
        <v>35</v>
      </c>
      <c r="B9" s="18">
        <v>0</v>
      </c>
      <c r="C9" s="18">
        <v>0</v>
      </c>
      <c r="D9" s="58">
        <v>57765654</v>
      </c>
      <c r="E9" s="59">
        <v>35270535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35270535</v>
      </c>
      <c r="X9" s="59">
        <v>-35270535</v>
      </c>
      <c r="Y9" s="60">
        <v>-100</v>
      </c>
      <c r="Z9" s="61">
        <v>35270535</v>
      </c>
    </row>
    <row r="10" spans="1:26" ht="20.25">
      <c r="A10" s="62" t="s">
        <v>109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354366739</v>
      </c>
      <c r="E10" s="65">
        <f t="shared" si="0"/>
        <v>357555991</v>
      </c>
      <c r="F10" s="65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0</v>
      </c>
      <c r="W10" s="65">
        <f t="shared" si="0"/>
        <v>357555991</v>
      </c>
      <c r="X10" s="65">
        <f t="shared" si="0"/>
        <v>-357555991</v>
      </c>
      <c r="Y10" s="66">
        <f>+IF(W10&lt;&gt;0,(X10/W10)*100,0)</f>
        <v>-100</v>
      </c>
      <c r="Z10" s="67">
        <f t="shared" si="0"/>
        <v>357555991</v>
      </c>
    </row>
    <row r="11" spans="1:26" ht="12.75">
      <c r="A11" s="57" t="s">
        <v>36</v>
      </c>
      <c r="B11" s="18">
        <v>0</v>
      </c>
      <c r="C11" s="18">
        <v>0</v>
      </c>
      <c r="D11" s="58">
        <v>110277908</v>
      </c>
      <c r="E11" s="59">
        <v>106076629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106076629</v>
      </c>
      <c r="X11" s="59">
        <v>-106076629</v>
      </c>
      <c r="Y11" s="60">
        <v>-100</v>
      </c>
      <c r="Z11" s="61">
        <v>106076629</v>
      </c>
    </row>
    <row r="12" spans="1:26" ht="12.75">
      <c r="A12" s="57" t="s">
        <v>37</v>
      </c>
      <c r="B12" s="18">
        <v>0</v>
      </c>
      <c r="C12" s="18">
        <v>0</v>
      </c>
      <c r="D12" s="58">
        <v>27577734</v>
      </c>
      <c r="E12" s="59">
        <v>27577737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27577737</v>
      </c>
      <c r="X12" s="59">
        <v>-27577737</v>
      </c>
      <c r="Y12" s="60">
        <v>-100</v>
      </c>
      <c r="Z12" s="61">
        <v>27577737</v>
      </c>
    </row>
    <row r="13" spans="1:26" ht="12.75">
      <c r="A13" s="57" t="s">
        <v>110</v>
      </c>
      <c r="B13" s="18">
        <v>0</v>
      </c>
      <c r="C13" s="18">
        <v>0</v>
      </c>
      <c r="D13" s="58">
        <v>37871995</v>
      </c>
      <c r="E13" s="59">
        <v>30872001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30872001</v>
      </c>
      <c r="X13" s="59">
        <v>-30872001</v>
      </c>
      <c r="Y13" s="60">
        <v>-100</v>
      </c>
      <c r="Z13" s="61">
        <v>30872001</v>
      </c>
    </row>
    <row r="14" spans="1:26" ht="12.75">
      <c r="A14" s="57" t="s">
        <v>38</v>
      </c>
      <c r="B14" s="18">
        <v>0</v>
      </c>
      <c r="C14" s="18">
        <v>0</v>
      </c>
      <c r="D14" s="58">
        <v>135001</v>
      </c>
      <c r="E14" s="59">
        <v>135000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135000</v>
      </c>
      <c r="X14" s="59">
        <v>-135000</v>
      </c>
      <c r="Y14" s="60">
        <v>-100</v>
      </c>
      <c r="Z14" s="61">
        <v>135000</v>
      </c>
    </row>
    <row r="15" spans="1:26" ht="12.75">
      <c r="A15" s="57" t="s">
        <v>39</v>
      </c>
      <c r="B15" s="18">
        <v>0</v>
      </c>
      <c r="C15" s="18">
        <v>0</v>
      </c>
      <c r="D15" s="58">
        <v>8159746</v>
      </c>
      <c r="E15" s="59">
        <v>3102977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3102977</v>
      </c>
      <c r="X15" s="59">
        <v>-3102977</v>
      </c>
      <c r="Y15" s="60">
        <v>-100</v>
      </c>
      <c r="Z15" s="61">
        <v>3102977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0</v>
      </c>
      <c r="C17" s="18">
        <v>0</v>
      </c>
      <c r="D17" s="58">
        <v>120252260</v>
      </c>
      <c r="E17" s="59">
        <v>128843879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128843879</v>
      </c>
      <c r="X17" s="59">
        <v>-128843879</v>
      </c>
      <c r="Y17" s="60">
        <v>-100</v>
      </c>
      <c r="Z17" s="61">
        <v>128843879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304274644</v>
      </c>
      <c r="E18" s="71">
        <f t="shared" si="1"/>
        <v>296608223</v>
      </c>
      <c r="F18" s="71">
        <f t="shared" si="1"/>
        <v>0</v>
      </c>
      <c r="G18" s="71">
        <f t="shared" si="1"/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71">
        <f t="shared" si="1"/>
        <v>0</v>
      </c>
      <c r="L18" s="71">
        <f t="shared" si="1"/>
        <v>0</v>
      </c>
      <c r="M18" s="71">
        <f t="shared" si="1"/>
        <v>0</v>
      </c>
      <c r="N18" s="71">
        <f t="shared" si="1"/>
        <v>0</v>
      </c>
      <c r="O18" s="71">
        <f t="shared" si="1"/>
        <v>0</v>
      </c>
      <c r="P18" s="71">
        <f t="shared" si="1"/>
        <v>0</v>
      </c>
      <c r="Q18" s="71">
        <f t="shared" si="1"/>
        <v>0</v>
      </c>
      <c r="R18" s="71">
        <f t="shared" si="1"/>
        <v>0</v>
      </c>
      <c r="S18" s="71">
        <f t="shared" si="1"/>
        <v>0</v>
      </c>
      <c r="T18" s="71">
        <f t="shared" si="1"/>
        <v>0</v>
      </c>
      <c r="U18" s="71">
        <f t="shared" si="1"/>
        <v>0</v>
      </c>
      <c r="V18" s="71">
        <f t="shared" si="1"/>
        <v>0</v>
      </c>
      <c r="W18" s="71">
        <f t="shared" si="1"/>
        <v>296608223</v>
      </c>
      <c r="X18" s="71">
        <f t="shared" si="1"/>
        <v>-296608223</v>
      </c>
      <c r="Y18" s="66">
        <f>+IF(W18&lt;&gt;0,(X18/W18)*100,0)</f>
        <v>-100</v>
      </c>
      <c r="Z18" s="72">
        <f t="shared" si="1"/>
        <v>296608223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50092095</v>
      </c>
      <c r="E19" s="75">
        <f t="shared" si="2"/>
        <v>60947768</v>
      </c>
      <c r="F19" s="75">
        <f t="shared" si="2"/>
        <v>0</v>
      </c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2"/>
        <v>0</v>
      </c>
      <c r="N19" s="75">
        <f t="shared" si="2"/>
        <v>0</v>
      </c>
      <c r="O19" s="75">
        <f t="shared" si="2"/>
        <v>0</v>
      </c>
      <c r="P19" s="75">
        <f t="shared" si="2"/>
        <v>0</v>
      </c>
      <c r="Q19" s="75">
        <f t="shared" si="2"/>
        <v>0</v>
      </c>
      <c r="R19" s="75">
        <f t="shared" si="2"/>
        <v>0</v>
      </c>
      <c r="S19" s="75">
        <f t="shared" si="2"/>
        <v>0</v>
      </c>
      <c r="T19" s="75">
        <f t="shared" si="2"/>
        <v>0</v>
      </c>
      <c r="U19" s="75">
        <f t="shared" si="2"/>
        <v>0</v>
      </c>
      <c r="V19" s="75">
        <f t="shared" si="2"/>
        <v>0</v>
      </c>
      <c r="W19" s="75">
        <f>IF(E10=E18,0,W10-W18)</f>
        <v>60947768</v>
      </c>
      <c r="X19" s="75">
        <f t="shared" si="2"/>
        <v>-60947768</v>
      </c>
      <c r="Y19" s="76">
        <f>+IF(W19&lt;&gt;0,(X19/W19)*100,0)</f>
        <v>-100</v>
      </c>
      <c r="Z19" s="77">
        <f t="shared" si="2"/>
        <v>60947768</v>
      </c>
    </row>
    <row r="20" spans="1:26" ht="20.25">
      <c r="A20" s="78" t="s">
        <v>43</v>
      </c>
      <c r="B20" s="79">
        <v>0</v>
      </c>
      <c r="C20" s="79">
        <v>0</v>
      </c>
      <c r="D20" s="80">
        <v>54074000</v>
      </c>
      <c r="E20" s="81">
        <v>54380135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54380135</v>
      </c>
      <c r="X20" s="81">
        <v>-54380135</v>
      </c>
      <c r="Y20" s="82">
        <v>-100</v>
      </c>
      <c r="Z20" s="83">
        <v>54380135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104166095</v>
      </c>
      <c r="E22" s="93">
        <f t="shared" si="3"/>
        <v>115327903</v>
      </c>
      <c r="F22" s="93">
        <f t="shared" si="3"/>
        <v>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0</v>
      </c>
      <c r="K22" s="93">
        <f t="shared" si="3"/>
        <v>0</v>
      </c>
      <c r="L22" s="93">
        <f t="shared" si="3"/>
        <v>0</v>
      </c>
      <c r="M22" s="93">
        <f t="shared" si="3"/>
        <v>0</v>
      </c>
      <c r="N22" s="93">
        <f t="shared" si="3"/>
        <v>0</v>
      </c>
      <c r="O22" s="93">
        <f t="shared" si="3"/>
        <v>0</v>
      </c>
      <c r="P22" s="93">
        <f t="shared" si="3"/>
        <v>0</v>
      </c>
      <c r="Q22" s="93">
        <f t="shared" si="3"/>
        <v>0</v>
      </c>
      <c r="R22" s="93">
        <f t="shared" si="3"/>
        <v>0</v>
      </c>
      <c r="S22" s="93">
        <f t="shared" si="3"/>
        <v>0</v>
      </c>
      <c r="T22" s="93">
        <f t="shared" si="3"/>
        <v>0</v>
      </c>
      <c r="U22" s="93">
        <f t="shared" si="3"/>
        <v>0</v>
      </c>
      <c r="V22" s="93">
        <f t="shared" si="3"/>
        <v>0</v>
      </c>
      <c r="W22" s="93">
        <f t="shared" si="3"/>
        <v>115327903</v>
      </c>
      <c r="X22" s="93">
        <f t="shared" si="3"/>
        <v>-115327903</v>
      </c>
      <c r="Y22" s="94">
        <f>+IF(W22&lt;&gt;0,(X22/W22)*100,0)</f>
        <v>-100</v>
      </c>
      <c r="Z22" s="95">
        <f t="shared" si="3"/>
        <v>115327903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104166095</v>
      </c>
      <c r="E24" s="75">
        <f t="shared" si="4"/>
        <v>115327903</v>
      </c>
      <c r="F24" s="75">
        <f t="shared" si="4"/>
        <v>0</v>
      </c>
      <c r="G24" s="75">
        <f t="shared" si="4"/>
        <v>0</v>
      </c>
      <c r="H24" s="75">
        <f t="shared" si="4"/>
        <v>0</v>
      </c>
      <c r="I24" s="75">
        <f t="shared" si="4"/>
        <v>0</v>
      </c>
      <c r="J24" s="75">
        <f t="shared" si="4"/>
        <v>0</v>
      </c>
      <c r="K24" s="75">
        <f t="shared" si="4"/>
        <v>0</v>
      </c>
      <c r="L24" s="75">
        <f t="shared" si="4"/>
        <v>0</v>
      </c>
      <c r="M24" s="75">
        <f t="shared" si="4"/>
        <v>0</v>
      </c>
      <c r="N24" s="75">
        <f t="shared" si="4"/>
        <v>0</v>
      </c>
      <c r="O24" s="75">
        <f t="shared" si="4"/>
        <v>0</v>
      </c>
      <c r="P24" s="75">
        <f t="shared" si="4"/>
        <v>0</v>
      </c>
      <c r="Q24" s="75">
        <f t="shared" si="4"/>
        <v>0</v>
      </c>
      <c r="R24" s="75">
        <f t="shared" si="4"/>
        <v>0</v>
      </c>
      <c r="S24" s="75">
        <f t="shared" si="4"/>
        <v>0</v>
      </c>
      <c r="T24" s="75">
        <f t="shared" si="4"/>
        <v>0</v>
      </c>
      <c r="U24" s="75">
        <f t="shared" si="4"/>
        <v>0</v>
      </c>
      <c r="V24" s="75">
        <f t="shared" si="4"/>
        <v>0</v>
      </c>
      <c r="W24" s="75">
        <f t="shared" si="4"/>
        <v>115327903</v>
      </c>
      <c r="X24" s="75">
        <f t="shared" si="4"/>
        <v>-115327903</v>
      </c>
      <c r="Y24" s="76">
        <f>+IF(W24&lt;&gt;0,(X24/W24)*100,0)</f>
        <v>-100</v>
      </c>
      <c r="Z24" s="77">
        <f t="shared" si="4"/>
        <v>115327903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104165942</v>
      </c>
      <c r="E27" s="104">
        <v>115327903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115327903</v>
      </c>
      <c r="X27" s="104">
        <v>-115327903</v>
      </c>
      <c r="Y27" s="105">
        <v>-100</v>
      </c>
      <c r="Z27" s="106">
        <v>115327903</v>
      </c>
    </row>
    <row r="28" spans="1:26" ht="12.75">
      <c r="A28" s="107" t="s">
        <v>47</v>
      </c>
      <c r="B28" s="18">
        <v>0</v>
      </c>
      <c r="C28" s="18">
        <v>0</v>
      </c>
      <c r="D28" s="58">
        <v>51370301</v>
      </c>
      <c r="E28" s="59">
        <v>52315836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52315836</v>
      </c>
      <c r="X28" s="59">
        <v>-52315836</v>
      </c>
      <c r="Y28" s="60">
        <v>-100</v>
      </c>
      <c r="Z28" s="61">
        <v>52315836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52795641</v>
      </c>
      <c r="E31" s="59">
        <v>63012067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63012067</v>
      </c>
      <c r="X31" s="59">
        <v>-63012067</v>
      </c>
      <c r="Y31" s="60">
        <v>-100</v>
      </c>
      <c r="Z31" s="61">
        <v>63012067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104165942</v>
      </c>
      <c r="E32" s="104">
        <f t="shared" si="5"/>
        <v>115327903</v>
      </c>
      <c r="F32" s="104">
        <f t="shared" si="5"/>
        <v>0</v>
      </c>
      <c r="G32" s="104">
        <f t="shared" si="5"/>
        <v>0</v>
      </c>
      <c r="H32" s="104">
        <f t="shared" si="5"/>
        <v>0</v>
      </c>
      <c r="I32" s="104">
        <f t="shared" si="5"/>
        <v>0</v>
      </c>
      <c r="J32" s="104">
        <f t="shared" si="5"/>
        <v>0</v>
      </c>
      <c r="K32" s="104">
        <f t="shared" si="5"/>
        <v>0</v>
      </c>
      <c r="L32" s="104">
        <f t="shared" si="5"/>
        <v>0</v>
      </c>
      <c r="M32" s="104">
        <f t="shared" si="5"/>
        <v>0</v>
      </c>
      <c r="N32" s="104">
        <f t="shared" si="5"/>
        <v>0</v>
      </c>
      <c r="O32" s="104">
        <f t="shared" si="5"/>
        <v>0</v>
      </c>
      <c r="P32" s="104">
        <f t="shared" si="5"/>
        <v>0</v>
      </c>
      <c r="Q32" s="104">
        <f t="shared" si="5"/>
        <v>0</v>
      </c>
      <c r="R32" s="104">
        <f t="shared" si="5"/>
        <v>0</v>
      </c>
      <c r="S32" s="104">
        <f t="shared" si="5"/>
        <v>0</v>
      </c>
      <c r="T32" s="104">
        <f t="shared" si="5"/>
        <v>0</v>
      </c>
      <c r="U32" s="104">
        <f t="shared" si="5"/>
        <v>0</v>
      </c>
      <c r="V32" s="104">
        <f t="shared" si="5"/>
        <v>0</v>
      </c>
      <c r="W32" s="104">
        <f t="shared" si="5"/>
        <v>115327903</v>
      </c>
      <c r="X32" s="104">
        <f t="shared" si="5"/>
        <v>-115327903</v>
      </c>
      <c r="Y32" s="105">
        <f>+IF(W32&lt;&gt;0,(X32/W32)*100,0)</f>
        <v>-100</v>
      </c>
      <c r="Z32" s="106">
        <f t="shared" si="5"/>
        <v>115327903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431617754</v>
      </c>
      <c r="E35" s="59">
        <v>190470414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190470414</v>
      </c>
      <c r="X35" s="59">
        <v>-190470414</v>
      </c>
      <c r="Y35" s="60">
        <v>-100</v>
      </c>
      <c r="Z35" s="61">
        <v>190470414</v>
      </c>
    </row>
    <row r="36" spans="1:26" ht="12.75">
      <c r="A36" s="57" t="s">
        <v>53</v>
      </c>
      <c r="B36" s="18">
        <v>0</v>
      </c>
      <c r="C36" s="18">
        <v>0</v>
      </c>
      <c r="D36" s="58">
        <v>747928275</v>
      </c>
      <c r="E36" s="59">
        <v>868005991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868005991</v>
      </c>
      <c r="X36" s="59">
        <v>-868005991</v>
      </c>
      <c r="Y36" s="60">
        <v>-100</v>
      </c>
      <c r="Z36" s="61">
        <v>868005991</v>
      </c>
    </row>
    <row r="37" spans="1:26" ht="12.75">
      <c r="A37" s="57" t="s">
        <v>54</v>
      </c>
      <c r="B37" s="18">
        <v>0</v>
      </c>
      <c r="C37" s="18">
        <v>0</v>
      </c>
      <c r="D37" s="58">
        <v>86017427</v>
      </c>
      <c r="E37" s="59">
        <v>69191150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69191150</v>
      </c>
      <c r="X37" s="59">
        <v>-69191150</v>
      </c>
      <c r="Y37" s="60">
        <v>-100</v>
      </c>
      <c r="Z37" s="61">
        <v>69191150</v>
      </c>
    </row>
    <row r="38" spans="1:26" ht="12.75">
      <c r="A38" s="57" t="s">
        <v>55</v>
      </c>
      <c r="B38" s="18">
        <v>0</v>
      </c>
      <c r="C38" s="18">
        <v>0</v>
      </c>
      <c r="D38" s="58">
        <v>9116651</v>
      </c>
      <c r="E38" s="59">
        <v>11246863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11246863</v>
      </c>
      <c r="X38" s="59">
        <v>-11246863</v>
      </c>
      <c r="Y38" s="60">
        <v>-100</v>
      </c>
      <c r="Z38" s="61">
        <v>11246863</v>
      </c>
    </row>
    <row r="39" spans="1:26" ht="12.75">
      <c r="A39" s="57" t="s">
        <v>56</v>
      </c>
      <c r="B39" s="18">
        <v>0</v>
      </c>
      <c r="C39" s="18">
        <v>0</v>
      </c>
      <c r="D39" s="58">
        <v>980246007</v>
      </c>
      <c r="E39" s="59">
        <v>862710489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862710489</v>
      </c>
      <c r="X39" s="59">
        <v>-862710489</v>
      </c>
      <c r="Y39" s="60">
        <v>-100</v>
      </c>
      <c r="Z39" s="61">
        <v>862710489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-230834067</v>
      </c>
      <c r="E42" s="59">
        <v>-237260212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-237260212</v>
      </c>
      <c r="X42" s="59">
        <v>237260212</v>
      </c>
      <c r="Y42" s="60">
        <v>-100</v>
      </c>
      <c r="Z42" s="61">
        <v>-237260212</v>
      </c>
    </row>
    <row r="43" spans="1:26" ht="12.75">
      <c r="A43" s="57" t="s">
        <v>59</v>
      </c>
      <c r="B43" s="18">
        <v>0</v>
      </c>
      <c r="C43" s="18">
        <v>0</v>
      </c>
      <c r="D43" s="58">
        <v>-153000000</v>
      </c>
      <c r="E43" s="59">
        <v>-153000000</v>
      </c>
      <c r="F43" s="59">
        <v>12750000</v>
      </c>
      <c r="G43" s="59">
        <v>0</v>
      </c>
      <c r="H43" s="59">
        <v>0</v>
      </c>
      <c r="I43" s="59">
        <v>12750000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12750000</v>
      </c>
      <c r="W43" s="59">
        <v>0</v>
      </c>
      <c r="X43" s="59">
        <v>12750000</v>
      </c>
      <c r="Y43" s="60">
        <v>0</v>
      </c>
      <c r="Z43" s="61">
        <v>-153000000</v>
      </c>
    </row>
    <row r="44" spans="1:26" ht="12.75">
      <c r="A44" s="57" t="s">
        <v>60</v>
      </c>
      <c r="B44" s="18">
        <v>0</v>
      </c>
      <c r="C44" s="18">
        <v>0</v>
      </c>
      <c r="D44" s="58">
        <v>2001783</v>
      </c>
      <c r="E44" s="59">
        <v>-74947</v>
      </c>
      <c r="F44" s="59">
        <v>-166815</v>
      </c>
      <c r="G44" s="59">
        <v>0</v>
      </c>
      <c r="H44" s="59">
        <v>0</v>
      </c>
      <c r="I44" s="59">
        <v>-166815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-166815</v>
      </c>
      <c r="W44" s="59">
        <v>1926836</v>
      </c>
      <c r="X44" s="59">
        <v>-2093651</v>
      </c>
      <c r="Y44" s="60">
        <v>-108.66</v>
      </c>
      <c r="Z44" s="61">
        <v>-74947</v>
      </c>
    </row>
    <row r="45" spans="1:26" ht="12.75">
      <c r="A45" s="68" t="s">
        <v>61</v>
      </c>
      <c r="B45" s="21">
        <v>0</v>
      </c>
      <c r="C45" s="21">
        <v>0</v>
      </c>
      <c r="D45" s="103">
        <v>-319832284</v>
      </c>
      <c r="E45" s="104">
        <v>-384904992</v>
      </c>
      <c r="F45" s="104">
        <v>12583185</v>
      </c>
      <c r="G45" s="104">
        <f>+F45+G42+G43+G44+G83</f>
        <v>12583185</v>
      </c>
      <c r="H45" s="104">
        <f>+G45+H42+H43+H44+H83</f>
        <v>12583185</v>
      </c>
      <c r="I45" s="104">
        <f>+H45</f>
        <v>12583185</v>
      </c>
      <c r="J45" s="104">
        <f>+H45+J42+J43+J44+J83</f>
        <v>12583185</v>
      </c>
      <c r="K45" s="104">
        <f>+J45+K42+K43+K44+K83</f>
        <v>12583185</v>
      </c>
      <c r="L45" s="104">
        <f>+K45+L42+L43+L44+L83</f>
        <v>12583185</v>
      </c>
      <c r="M45" s="104">
        <f>+L45</f>
        <v>12583185</v>
      </c>
      <c r="N45" s="104">
        <f>+L45+N42+N43+N44+N83</f>
        <v>12583185</v>
      </c>
      <c r="O45" s="104">
        <f>+N45+O42+O43+O44+O83</f>
        <v>12583185</v>
      </c>
      <c r="P45" s="104">
        <f>+O45+P42+P43+P44+P83</f>
        <v>12583185</v>
      </c>
      <c r="Q45" s="104">
        <f>+P45</f>
        <v>12583185</v>
      </c>
      <c r="R45" s="104">
        <f>+P45+R42+R43+R44+R83</f>
        <v>12583185</v>
      </c>
      <c r="S45" s="104">
        <f>+R45+S42+S43+S44+S83</f>
        <v>12583185</v>
      </c>
      <c r="T45" s="104">
        <f>+S45+T42+T43+T44+T83</f>
        <v>12583185</v>
      </c>
      <c r="U45" s="104">
        <f>+T45</f>
        <v>12583185</v>
      </c>
      <c r="V45" s="104">
        <f>+U45</f>
        <v>12583185</v>
      </c>
      <c r="W45" s="104">
        <f>+W83+W42+W43+W44</f>
        <v>-234880862</v>
      </c>
      <c r="X45" s="104">
        <f>+V45-W45</f>
        <v>247464047</v>
      </c>
      <c r="Y45" s="105">
        <f>+IF(W45&lt;&gt;0,+(X45/W45)*100,0)</f>
        <v>-105.35726278116265</v>
      </c>
      <c r="Z45" s="106">
        <v>-384904992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30208939</v>
      </c>
      <c r="E68" s="20">
        <v>30208936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30208936</v>
      </c>
      <c r="X68" s="20">
        <v>0</v>
      </c>
      <c r="Y68" s="19">
        <v>0</v>
      </c>
      <c r="Z68" s="22">
        <v>30208936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7709699</v>
      </c>
      <c r="E73" s="20">
        <v>6019777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6019777</v>
      </c>
      <c r="X73" s="20">
        <v>0</v>
      </c>
      <c r="Y73" s="19">
        <v>0</v>
      </c>
      <c r="Z73" s="22">
        <v>6019777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10190862</v>
      </c>
      <c r="E75" s="29">
        <v>11514791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11514791</v>
      </c>
      <c r="X75" s="29">
        <v>0</v>
      </c>
      <c r="Y75" s="28">
        <v>0</v>
      </c>
      <c r="Z75" s="30">
        <v>11514791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>
        <v>62000000</v>
      </c>
      <c r="E83" s="20">
        <v>5430167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452514</v>
      </c>
      <c r="X83" s="20"/>
      <c r="Y83" s="19"/>
      <c r="Z83" s="22">
        <v>5430167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70928518</v>
      </c>
      <c r="C6" s="18">
        <v>0</v>
      </c>
      <c r="D6" s="58">
        <v>68027000</v>
      </c>
      <c r="E6" s="59">
        <v>68027000</v>
      </c>
      <c r="F6" s="59">
        <v>0</v>
      </c>
      <c r="G6" s="59">
        <v>13859134</v>
      </c>
      <c r="H6" s="59">
        <v>4224307</v>
      </c>
      <c r="I6" s="59">
        <v>18083441</v>
      </c>
      <c r="J6" s="59">
        <v>6788371</v>
      </c>
      <c r="K6" s="59">
        <v>5288929</v>
      </c>
      <c r="L6" s="59">
        <v>6198602</v>
      </c>
      <c r="M6" s="59">
        <v>18275902</v>
      </c>
      <c r="N6" s="59">
        <v>5017637</v>
      </c>
      <c r="O6" s="59">
        <v>7709288</v>
      </c>
      <c r="P6" s="59">
        <v>5839766</v>
      </c>
      <c r="Q6" s="59">
        <v>18566691</v>
      </c>
      <c r="R6" s="59">
        <v>233053</v>
      </c>
      <c r="S6" s="59">
        <v>0</v>
      </c>
      <c r="T6" s="59">
        <v>20612167</v>
      </c>
      <c r="U6" s="59">
        <v>20845220</v>
      </c>
      <c r="V6" s="59">
        <v>75771254</v>
      </c>
      <c r="W6" s="59">
        <v>68027000</v>
      </c>
      <c r="X6" s="59">
        <v>7744254</v>
      </c>
      <c r="Y6" s="60">
        <v>11.38</v>
      </c>
      <c r="Z6" s="61">
        <v>68027000</v>
      </c>
    </row>
    <row r="7" spans="1:26" ht="12.75">
      <c r="A7" s="57" t="s">
        <v>33</v>
      </c>
      <c r="B7" s="18">
        <v>29477893</v>
      </c>
      <c r="C7" s="18">
        <v>0</v>
      </c>
      <c r="D7" s="58">
        <v>27452000</v>
      </c>
      <c r="E7" s="59">
        <v>27542000</v>
      </c>
      <c r="F7" s="59">
        <v>1157615</v>
      </c>
      <c r="G7" s="59">
        <v>2116728</v>
      </c>
      <c r="H7" s="59">
        <v>4805093</v>
      </c>
      <c r="I7" s="59">
        <v>8079436</v>
      </c>
      <c r="J7" s="59">
        <v>902852</v>
      </c>
      <c r="K7" s="59">
        <v>2238326</v>
      </c>
      <c r="L7" s="59">
        <v>3705928</v>
      </c>
      <c r="M7" s="59">
        <v>6847106</v>
      </c>
      <c r="N7" s="59">
        <v>1778315</v>
      </c>
      <c r="O7" s="59">
        <v>2264449</v>
      </c>
      <c r="P7" s="59">
        <v>3638732</v>
      </c>
      <c r="Q7" s="59">
        <v>7681496</v>
      </c>
      <c r="R7" s="59">
        <v>979856</v>
      </c>
      <c r="S7" s="59">
        <v>2702246</v>
      </c>
      <c r="T7" s="59">
        <v>2413472</v>
      </c>
      <c r="U7" s="59">
        <v>6095574</v>
      </c>
      <c r="V7" s="59">
        <v>28703612</v>
      </c>
      <c r="W7" s="59">
        <v>27542000</v>
      </c>
      <c r="X7" s="59">
        <v>1161612</v>
      </c>
      <c r="Y7" s="60">
        <v>4.22</v>
      </c>
      <c r="Z7" s="61">
        <v>27542000</v>
      </c>
    </row>
    <row r="8" spans="1:26" ht="12.75">
      <c r="A8" s="57" t="s">
        <v>34</v>
      </c>
      <c r="B8" s="18">
        <v>554926000</v>
      </c>
      <c r="C8" s="18">
        <v>0</v>
      </c>
      <c r="D8" s="58">
        <v>596929000</v>
      </c>
      <c r="E8" s="59">
        <v>644930000</v>
      </c>
      <c r="F8" s="59">
        <v>490823617</v>
      </c>
      <c r="G8" s="59">
        <v>-244018833</v>
      </c>
      <c r="H8" s="59">
        <v>-906436</v>
      </c>
      <c r="I8" s="59">
        <v>245898348</v>
      </c>
      <c r="J8" s="59">
        <v>177641</v>
      </c>
      <c r="K8" s="59">
        <v>528509</v>
      </c>
      <c r="L8" s="59">
        <v>196694200</v>
      </c>
      <c r="M8" s="59">
        <v>197400350</v>
      </c>
      <c r="N8" s="59">
        <v>194358</v>
      </c>
      <c r="O8" s="59">
        <v>484930</v>
      </c>
      <c r="P8" s="59">
        <v>147712185</v>
      </c>
      <c r="Q8" s="59">
        <v>148391473</v>
      </c>
      <c r="R8" s="59">
        <v>544950</v>
      </c>
      <c r="S8" s="59">
        <v>654656</v>
      </c>
      <c r="T8" s="59">
        <v>937097</v>
      </c>
      <c r="U8" s="59">
        <v>2136703</v>
      </c>
      <c r="V8" s="59">
        <v>593826874</v>
      </c>
      <c r="W8" s="59">
        <v>644930000</v>
      </c>
      <c r="X8" s="59">
        <v>-51103126</v>
      </c>
      <c r="Y8" s="60">
        <v>-7.92</v>
      </c>
      <c r="Z8" s="61">
        <v>644930000</v>
      </c>
    </row>
    <row r="9" spans="1:26" ht="12.75">
      <c r="A9" s="57" t="s">
        <v>35</v>
      </c>
      <c r="B9" s="18">
        <v>19291219</v>
      </c>
      <c r="C9" s="18">
        <v>0</v>
      </c>
      <c r="D9" s="58">
        <v>1344000</v>
      </c>
      <c r="E9" s="59">
        <v>1344000</v>
      </c>
      <c r="F9" s="59">
        <v>1834</v>
      </c>
      <c r="G9" s="59">
        <v>37103</v>
      </c>
      <c r="H9" s="59">
        <v>120957</v>
      </c>
      <c r="I9" s="59">
        <v>159894</v>
      </c>
      <c r="J9" s="59">
        <v>13778</v>
      </c>
      <c r="K9" s="59">
        <v>109080</v>
      </c>
      <c r="L9" s="59">
        <v>11681</v>
      </c>
      <c r="M9" s="59">
        <v>134539</v>
      </c>
      <c r="N9" s="59">
        <v>24184</v>
      </c>
      <c r="O9" s="59">
        <v>54155</v>
      </c>
      <c r="P9" s="59">
        <v>22506</v>
      </c>
      <c r="Q9" s="59">
        <v>100845</v>
      </c>
      <c r="R9" s="59">
        <v>0</v>
      </c>
      <c r="S9" s="59">
        <v>0</v>
      </c>
      <c r="T9" s="59">
        <v>223598</v>
      </c>
      <c r="U9" s="59">
        <v>223598</v>
      </c>
      <c r="V9" s="59">
        <v>618876</v>
      </c>
      <c r="W9" s="59">
        <v>1344000</v>
      </c>
      <c r="X9" s="59">
        <v>-725124</v>
      </c>
      <c r="Y9" s="60">
        <v>-53.95</v>
      </c>
      <c r="Z9" s="61">
        <v>1344000</v>
      </c>
    </row>
    <row r="10" spans="1:26" ht="20.25">
      <c r="A10" s="62" t="s">
        <v>109</v>
      </c>
      <c r="B10" s="63">
        <f>SUM(B5:B9)</f>
        <v>674623630</v>
      </c>
      <c r="C10" s="63">
        <f>SUM(C5:C9)</f>
        <v>0</v>
      </c>
      <c r="D10" s="64">
        <f aca="true" t="shared" si="0" ref="D10:Z10">SUM(D5:D9)</f>
        <v>693752000</v>
      </c>
      <c r="E10" s="65">
        <f t="shared" si="0"/>
        <v>741843000</v>
      </c>
      <c r="F10" s="65">
        <f t="shared" si="0"/>
        <v>491983066</v>
      </c>
      <c r="G10" s="65">
        <f t="shared" si="0"/>
        <v>-228005868</v>
      </c>
      <c r="H10" s="65">
        <f t="shared" si="0"/>
        <v>8243921</v>
      </c>
      <c r="I10" s="65">
        <f t="shared" si="0"/>
        <v>272221119</v>
      </c>
      <c r="J10" s="65">
        <f t="shared" si="0"/>
        <v>7882642</v>
      </c>
      <c r="K10" s="65">
        <f t="shared" si="0"/>
        <v>8164844</v>
      </c>
      <c r="L10" s="65">
        <f t="shared" si="0"/>
        <v>206610411</v>
      </c>
      <c r="M10" s="65">
        <f t="shared" si="0"/>
        <v>222657897</v>
      </c>
      <c r="N10" s="65">
        <f t="shared" si="0"/>
        <v>7014494</v>
      </c>
      <c r="O10" s="65">
        <f t="shared" si="0"/>
        <v>10512822</v>
      </c>
      <c r="P10" s="65">
        <f t="shared" si="0"/>
        <v>157213189</v>
      </c>
      <c r="Q10" s="65">
        <f t="shared" si="0"/>
        <v>174740505</v>
      </c>
      <c r="R10" s="65">
        <f t="shared" si="0"/>
        <v>1757859</v>
      </c>
      <c r="S10" s="65">
        <f t="shared" si="0"/>
        <v>3356902</v>
      </c>
      <c r="T10" s="65">
        <f t="shared" si="0"/>
        <v>24186334</v>
      </c>
      <c r="U10" s="65">
        <f t="shared" si="0"/>
        <v>29301095</v>
      </c>
      <c r="V10" s="65">
        <f t="shared" si="0"/>
        <v>698920616</v>
      </c>
      <c r="W10" s="65">
        <f t="shared" si="0"/>
        <v>741843000</v>
      </c>
      <c r="X10" s="65">
        <f t="shared" si="0"/>
        <v>-42922384</v>
      </c>
      <c r="Y10" s="66">
        <f>+IF(W10&lt;&gt;0,(X10/W10)*100,0)</f>
        <v>-5.785912113479537</v>
      </c>
      <c r="Z10" s="67">
        <f t="shared" si="0"/>
        <v>741843000</v>
      </c>
    </row>
    <row r="11" spans="1:26" ht="12.75">
      <c r="A11" s="57" t="s">
        <v>36</v>
      </c>
      <c r="B11" s="18">
        <v>296726424</v>
      </c>
      <c r="C11" s="18">
        <v>0</v>
      </c>
      <c r="D11" s="58">
        <v>312371000</v>
      </c>
      <c r="E11" s="59">
        <v>283926000</v>
      </c>
      <c r="F11" s="59">
        <v>22406503</v>
      </c>
      <c r="G11" s="59">
        <v>24440835</v>
      </c>
      <c r="H11" s="59">
        <v>23331488</v>
      </c>
      <c r="I11" s="59">
        <v>70178826</v>
      </c>
      <c r="J11" s="59">
        <v>25774693</v>
      </c>
      <c r="K11" s="59">
        <v>24352392</v>
      </c>
      <c r="L11" s="59">
        <v>23750923</v>
      </c>
      <c r="M11" s="59">
        <v>73878008</v>
      </c>
      <c r="N11" s="59">
        <v>25341916</v>
      </c>
      <c r="O11" s="59">
        <v>28167910</v>
      </c>
      <c r="P11" s="59">
        <v>25819778</v>
      </c>
      <c r="Q11" s="59">
        <v>79329604</v>
      </c>
      <c r="R11" s="59">
        <v>26109522</v>
      </c>
      <c r="S11" s="59">
        <v>26489472</v>
      </c>
      <c r="T11" s="59">
        <v>36510684</v>
      </c>
      <c r="U11" s="59">
        <v>89109678</v>
      </c>
      <c r="V11" s="59">
        <v>312496116</v>
      </c>
      <c r="W11" s="59">
        <v>283926000</v>
      </c>
      <c r="X11" s="59">
        <v>28570116</v>
      </c>
      <c r="Y11" s="60">
        <v>10.06</v>
      </c>
      <c r="Z11" s="61">
        <v>283926000</v>
      </c>
    </row>
    <row r="12" spans="1:26" ht="12.75">
      <c r="A12" s="57" t="s">
        <v>37</v>
      </c>
      <c r="B12" s="18">
        <v>14190445</v>
      </c>
      <c r="C12" s="18">
        <v>0</v>
      </c>
      <c r="D12" s="58">
        <v>15467000</v>
      </c>
      <c r="E12" s="59">
        <v>15289000</v>
      </c>
      <c r="F12" s="59">
        <v>1097018</v>
      </c>
      <c r="G12" s="59">
        <v>1209824</v>
      </c>
      <c r="H12" s="59">
        <v>1209271</v>
      </c>
      <c r="I12" s="59">
        <v>3516113</v>
      </c>
      <c r="J12" s="59">
        <v>1222064</v>
      </c>
      <c r="K12" s="59">
        <v>1201907</v>
      </c>
      <c r="L12" s="59">
        <v>1232264</v>
      </c>
      <c r="M12" s="59">
        <v>3656235</v>
      </c>
      <c r="N12" s="59">
        <v>1222107</v>
      </c>
      <c r="O12" s="59">
        <v>1233721</v>
      </c>
      <c r="P12" s="59">
        <v>1222117</v>
      </c>
      <c r="Q12" s="59">
        <v>3677945</v>
      </c>
      <c r="R12" s="59">
        <v>1214499</v>
      </c>
      <c r="S12" s="59">
        <v>1202083</v>
      </c>
      <c r="T12" s="59">
        <v>1784881</v>
      </c>
      <c r="U12" s="59">
        <v>4201463</v>
      </c>
      <c r="V12" s="59">
        <v>15051756</v>
      </c>
      <c r="W12" s="59">
        <v>15289000</v>
      </c>
      <c r="X12" s="59">
        <v>-237244</v>
      </c>
      <c r="Y12" s="60">
        <v>-1.55</v>
      </c>
      <c r="Z12" s="61">
        <v>15289000</v>
      </c>
    </row>
    <row r="13" spans="1:26" ht="12.75">
      <c r="A13" s="57" t="s">
        <v>110</v>
      </c>
      <c r="B13" s="18">
        <v>80541389</v>
      </c>
      <c r="C13" s="18">
        <v>0</v>
      </c>
      <c r="D13" s="58">
        <v>65626000</v>
      </c>
      <c r="E13" s="59">
        <v>72029000</v>
      </c>
      <c r="F13" s="59">
        <v>0</v>
      </c>
      <c r="G13" s="59">
        <v>0</v>
      </c>
      <c r="H13" s="59">
        <v>18583902</v>
      </c>
      <c r="I13" s="59">
        <v>18583902</v>
      </c>
      <c r="J13" s="59">
        <v>6538862</v>
      </c>
      <c r="K13" s="59">
        <v>5756844</v>
      </c>
      <c r="L13" s="59">
        <v>6234947</v>
      </c>
      <c r="M13" s="59">
        <v>18530653</v>
      </c>
      <c r="N13" s="59">
        <v>6239968</v>
      </c>
      <c r="O13" s="59">
        <v>5831221</v>
      </c>
      <c r="P13" s="59">
        <v>6233263</v>
      </c>
      <c r="Q13" s="59">
        <v>18304452</v>
      </c>
      <c r="R13" s="59">
        <v>6035707</v>
      </c>
      <c r="S13" s="59">
        <v>6050281</v>
      </c>
      <c r="T13" s="59">
        <v>5818163</v>
      </c>
      <c r="U13" s="59">
        <v>17904151</v>
      </c>
      <c r="V13" s="59">
        <v>73323158</v>
      </c>
      <c r="W13" s="59">
        <v>72029000</v>
      </c>
      <c r="X13" s="59">
        <v>1294158</v>
      </c>
      <c r="Y13" s="60">
        <v>1.8</v>
      </c>
      <c r="Z13" s="61">
        <v>72029000</v>
      </c>
    </row>
    <row r="14" spans="1:26" ht="12.75">
      <c r="A14" s="57" t="s">
        <v>38</v>
      </c>
      <c r="B14" s="18">
        <v>298878</v>
      </c>
      <c r="C14" s="18">
        <v>0</v>
      </c>
      <c r="D14" s="58">
        <v>470000</v>
      </c>
      <c r="E14" s="59">
        <v>470000</v>
      </c>
      <c r="F14" s="59">
        <v>0</v>
      </c>
      <c r="G14" s="59">
        <v>0</v>
      </c>
      <c r="H14" s="59">
        <v>0</v>
      </c>
      <c r="I14" s="59">
        <v>0</v>
      </c>
      <c r="J14" s="59">
        <v>45942</v>
      </c>
      <c r="K14" s="59">
        <v>0</v>
      </c>
      <c r="L14" s="59">
        <v>33832</v>
      </c>
      <c r="M14" s="59">
        <v>79774</v>
      </c>
      <c r="N14" s="59">
        <v>0</v>
      </c>
      <c r="O14" s="59">
        <v>0</v>
      </c>
      <c r="P14" s="59">
        <v>21410</v>
      </c>
      <c r="Q14" s="59">
        <v>21410</v>
      </c>
      <c r="R14" s="59">
        <v>0</v>
      </c>
      <c r="S14" s="59">
        <v>0</v>
      </c>
      <c r="T14" s="59">
        <v>8666</v>
      </c>
      <c r="U14" s="59">
        <v>8666</v>
      </c>
      <c r="V14" s="59">
        <v>109850</v>
      </c>
      <c r="W14" s="59">
        <v>470000</v>
      </c>
      <c r="X14" s="59">
        <v>-360150</v>
      </c>
      <c r="Y14" s="60">
        <v>-76.63</v>
      </c>
      <c r="Z14" s="61">
        <v>470000</v>
      </c>
    </row>
    <row r="15" spans="1:26" ht="12.75">
      <c r="A15" s="57" t="s">
        <v>39</v>
      </c>
      <c r="B15" s="18">
        <v>70871391</v>
      </c>
      <c r="C15" s="18">
        <v>0</v>
      </c>
      <c r="D15" s="58">
        <v>91395000</v>
      </c>
      <c r="E15" s="59">
        <v>91279000</v>
      </c>
      <c r="F15" s="59">
        <v>722597</v>
      </c>
      <c r="G15" s="59">
        <v>4756015</v>
      </c>
      <c r="H15" s="59">
        <v>5995197</v>
      </c>
      <c r="I15" s="59">
        <v>11473809</v>
      </c>
      <c r="J15" s="59">
        <v>6786319</v>
      </c>
      <c r="K15" s="59">
        <v>5649408</v>
      </c>
      <c r="L15" s="59">
        <v>5127365</v>
      </c>
      <c r="M15" s="59">
        <v>17563092</v>
      </c>
      <c r="N15" s="59">
        <v>7665006</v>
      </c>
      <c r="O15" s="59">
        <v>312772</v>
      </c>
      <c r="P15" s="59">
        <v>12908635</v>
      </c>
      <c r="Q15" s="59">
        <v>20886413</v>
      </c>
      <c r="R15" s="59">
        <v>146686</v>
      </c>
      <c r="S15" s="59">
        <v>12195468</v>
      </c>
      <c r="T15" s="59">
        <v>1258684</v>
      </c>
      <c r="U15" s="59">
        <v>13600838</v>
      </c>
      <c r="V15" s="59">
        <v>63524152</v>
      </c>
      <c r="W15" s="59">
        <v>91279000</v>
      </c>
      <c r="X15" s="59">
        <v>-27754848</v>
      </c>
      <c r="Y15" s="60">
        <v>-30.41</v>
      </c>
      <c r="Z15" s="61">
        <v>91279000</v>
      </c>
    </row>
    <row r="16" spans="1:26" ht="12.75">
      <c r="A16" s="57" t="s">
        <v>34</v>
      </c>
      <c r="B16" s="18">
        <v>3030658</v>
      </c>
      <c r="C16" s="18">
        <v>0</v>
      </c>
      <c r="D16" s="58">
        <v>0</v>
      </c>
      <c r="E16" s="59">
        <v>3000000</v>
      </c>
      <c r="F16" s="59">
        <v>1500000</v>
      </c>
      <c r="G16" s="59">
        <v>0</v>
      </c>
      <c r="H16" s="59">
        <v>-1500000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463783</v>
      </c>
      <c r="O16" s="59">
        <v>0</v>
      </c>
      <c r="P16" s="59">
        <v>244375</v>
      </c>
      <c r="Q16" s="59">
        <v>708158</v>
      </c>
      <c r="R16" s="59">
        <v>0</v>
      </c>
      <c r="S16" s="59">
        <v>0</v>
      </c>
      <c r="T16" s="59">
        <v>0</v>
      </c>
      <c r="U16" s="59">
        <v>0</v>
      </c>
      <c r="V16" s="59">
        <v>708158</v>
      </c>
      <c r="W16" s="59">
        <v>3000000</v>
      </c>
      <c r="X16" s="59">
        <v>-2291842</v>
      </c>
      <c r="Y16" s="60">
        <v>-76.39</v>
      </c>
      <c r="Z16" s="61">
        <v>3000000</v>
      </c>
    </row>
    <row r="17" spans="1:26" ht="12.75">
      <c r="A17" s="57" t="s">
        <v>40</v>
      </c>
      <c r="B17" s="18">
        <v>289309863</v>
      </c>
      <c r="C17" s="18">
        <v>0</v>
      </c>
      <c r="D17" s="58">
        <v>300703000</v>
      </c>
      <c r="E17" s="59">
        <v>285362000</v>
      </c>
      <c r="F17" s="59">
        <v>10226943</v>
      </c>
      <c r="G17" s="59">
        <v>21930850</v>
      </c>
      <c r="H17" s="59">
        <v>22777971</v>
      </c>
      <c r="I17" s="59">
        <v>54935764</v>
      </c>
      <c r="J17" s="59">
        <v>24863498</v>
      </c>
      <c r="K17" s="59">
        <v>25789004</v>
      </c>
      <c r="L17" s="59">
        <v>22860449</v>
      </c>
      <c r="M17" s="59">
        <v>73512951</v>
      </c>
      <c r="N17" s="59">
        <v>11869619</v>
      </c>
      <c r="O17" s="59">
        <v>21193959</v>
      </c>
      <c r="P17" s="59">
        <v>35564020</v>
      </c>
      <c r="Q17" s="59">
        <v>68627598</v>
      </c>
      <c r="R17" s="59">
        <v>6596014</v>
      </c>
      <c r="S17" s="59">
        <v>8760412</v>
      </c>
      <c r="T17" s="59">
        <v>-14858752</v>
      </c>
      <c r="U17" s="59">
        <v>497674</v>
      </c>
      <c r="V17" s="59">
        <v>197573987</v>
      </c>
      <c r="W17" s="59">
        <v>285362000</v>
      </c>
      <c r="X17" s="59">
        <v>-87788013</v>
      </c>
      <c r="Y17" s="60">
        <v>-30.76</v>
      </c>
      <c r="Z17" s="61">
        <v>285362000</v>
      </c>
    </row>
    <row r="18" spans="1:26" ht="12.75">
      <c r="A18" s="68" t="s">
        <v>41</v>
      </c>
      <c r="B18" s="69">
        <f>SUM(B11:B17)</f>
        <v>754969048</v>
      </c>
      <c r="C18" s="69">
        <f>SUM(C11:C17)</f>
        <v>0</v>
      </c>
      <c r="D18" s="70">
        <f aca="true" t="shared" si="1" ref="D18:Z18">SUM(D11:D17)</f>
        <v>786032000</v>
      </c>
      <c r="E18" s="71">
        <f t="shared" si="1"/>
        <v>751355000</v>
      </c>
      <c r="F18" s="71">
        <f t="shared" si="1"/>
        <v>35953061</v>
      </c>
      <c r="G18" s="71">
        <f t="shared" si="1"/>
        <v>52337524</v>
      </c>
      <c r="H18" s="71">
        <f t="shared" si="1"/>
        <v>70397829</v>
      </c>
      <c r="I18" s="71">
        <f t="shared" si="1"/>
        <v>158688414</v>
      </c>
      <c r="J18" s="71">
        <f t="shared" si="1"/>
        <v>65231378</v>
      </c>
      <c r="K18" s="71">
        <f t="shared" si="1"/>
        <v>62749555</v>
      </c>
      <c r="L18" s="71">
        <f t="shared" si="1"/>
        <v>59239780</v>
      </c>
      <c r="M18" s="71">
        <f t="shared" si="1"/>
        <v>187220713</v>
      </c>
      <c r="N18" s="71">
        <f t="shared" si="1"/>
        <v>52802399</v>
      </c>
      <c r="O18" s="71">
        <f t="shared" si="1"/>
        <v>56739583</v>
      </c>
      <c r="P18" s="71">
        <f t="shared" si="1"/>
        <v>82013598</v>
      </c>
      <c r="Q18" s="71">
        <f t="shared" si="1"/>
        <v>191555580</v>
      </c>
      <c r="R18" s="71">
        <f t="shared" si="1"/>
        <v>40102428</v>
      </c>
      <c r="S18" s="71">
        <f t="shared" si="1"/>
        <v>54697716</v>
      </c>
      <c r="T18" s="71">
        <f t="shared" si="1"/>
        <v>30522326</v>
      </c>
      <c r="U18" s="71">
        <f t="shared" si="1"/>
        <v>125322470</v>
      </c>
      <c r="V18" s="71">
        <f t="shared" si="1"/>
        <v>662787177</v>
      </c>
      <c r="W18" s="71">
        <f t="shared" si="1"/>
        <v>751355000</v>
      </c>
      <c r="X18" s="71">
        <f t="shared" si="1"/>
        <v>-88567823</v>
      </c>
      <c r="Y18" s="66">
        <f>+IF(W18&lt;&gt;0,(X18/W18)*100,0)</f>
        <v>-11.787746537921489</v>
      </c>
      <c r="Z18" s="72">
        <f t="shared" si="1"/>
        <v>751355000</v>
      </c>
    </row>
    <row r="19" spans="1:26" ht="12.75">
      <c r="A19" s="68" t="s">
        <v>42</v>
      </c>
      <c r="B19" s="73">
        <f>+B10-B18</f>
        <v>-80345418</v>
      </c>
      <c r="C19" s="73">
        <f>+C10-C18</f>
        <v>0</v>
      </c>
      <c r="D19" s="74">
        <f aca="true" t="shared" si="2" ref="D19:Z19">+D10-D18</f>
        <v>-92280000</v>
      </c>
      <c r="E19" s="75">
        <f t="shared" si="2"/>
        <v>-9512000</v>
      </c>
      <c r="F19" s="75">
        <f t="shared" si="2"/>
        <v>456030005</v>
      </c>
      <c r="G19" s="75">
        <f t="shared" si="2"/>
        <v>-280343392</v>
      </c>
      <c r="H19" s="75">
        <f t="shared" si="2"/>
        <v>-62153908</v>
      </c>
      <c r="I19" s="75">
        <f t="shared" si="2"/>
        <v>113532705</v>
      </c>
      <c r="J19" s="75">
        <f t="shared" si="2"/>
        <v>-57348736</v>
      </c>
      <c r="K19" s="75">
        <f t="shared" si="2"/>
        <v>-54584711</v>
      </c>
      <c r="L19" s="75">
        <f t="shared" si="2"/>
        <v>147370631</v>
      </c>
      <c r="M19" s="75">
        <f t="shared" si="2"/>
        <v>35437184</v>
      </c>
      <c r="N19" s="75">
        <f t="shared" si="2"/>
        <v>-45787905</v>
      </c>
      <c r="O19" s="75">
        <f t="shared" si="2"/>
        <v>-46226761</v>
      </c>
      <c r="P19" s="75">
        <f t="shared" si="2"/>
        <v>75199591</v>
      </c>
      <c r="Q19" s="75">
        <f t="shared" si="2"/>
        <v>-16815075</v>
      </c>
      <c r="R19" s="75">
        <f t="shared" si="2"/>
        <v>-38344569</v>
      </c>
      <c r="S19" s="75">
        <f t="shared" si="2"/>
        <v>-51340814</v>
      </c>
      <c r="T19" s="75">
        <f t="shared" si="2"/>
        <v>-6335992</v>
      </c>
      <c r="U19" s="75">
        <f t="shared" si="2"/>
        <v>-96021375</v>
      </c>
      <c r="V19" s="75">
        <f t="shared" si="2"/>
        <v>36133439</v>
      </c>
      <c r="W19" s="75">
        <f>IF(E10=E18,0,W10-W18)</f>
        <v>-9512000</v>
      </c>
      <c r="X19" s="75">
        <f t="shared" si="2"/>
        <v>45645439</v>
      </c>
      <c r="Y19" s="76">
        <f>+IF(W19&lt;&gt;0,(X19/W19)*100,0)</f>
        <v>-479.87215096719933</v>
      </c>
      <c r="Z19" s="77">
        <f t="shared" si="2"/>
        <v>-9512000</v>
      </c>
    </row>
    <row r="20" spans="1:26" ht="20.25">
      <c r="A20" s="78" t="s">
        <v>43</v>
      </c>
      <c r="B20" s="79">
        <v>303862000</v>
      </c>
      <c r="C20" s="79">
        <v>0</v>
      </c>
      <c r="D20" s="80">
        <v>335788000</v>
      </c>
      <c r="E20" s="81">
        <v>405788000</v>
      </c>
      <c r="F20" s="81">
        <v>10704062</v>
      </c>
      <c r="G20" s="81">
        <v>29002465</v>
      </c>
      <c r="H20" s="81">
        <v>36482254</v>
      </c>
      <c r="I20" s="81">
        <v>76188781</v>
      </c>
      <c r="J20" s="81">
        <v>37429983</v>
      </c>
      <c r="K20" s="81">
        <v>42926994</v>
      </c>
      <c r="L20" s="81">
        <v>46307424</v>
      </c>
      <c r="M20" s="81">
        <v>126664401</v>
      </c>
      <c r="N20" s="81">
        <v>54607468</v>
      </c>
      <c r="O20" s="81">
        <v>41997642</v>
      </c>
      <c r="P20" s="81">
        <v>-5138215</v>
      </c>
      <c r="Q20" s="81">
        <v>91466895</v>
      </c>
      <c r="R20" s="81">
        <v>23078510</v>
      </c>
      <c r="S20" s="81">
        <v>0</v>
      </c>
      <c r="T20" s="81">
        <v>19611357</v>
      </c>
      <c r="U20" s="81">
        <v>42689867</v>
      </c>
      <c r="V20" s="81">
        <v>337009944</v>
      </c>
      <c r="W20" s="81">
        <v>405788000</v>
      </c>
      <c r="X20" s="81">
        <v>-68778056</v>
      </c>
      <c r="Y20" s="82">
        <v>-16.95</v>
      </c>
      <c r="Z20" s="83">
        <v>405788000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223516582</v>
      </c>
      <c r="C22" s="91">
        <f>SUM(C19:C21)</f>
        <v>0</v>
      </c>
      <c r="D22" s="92">
        <f aca="true" t="shared" si="3" ref="D22:Z22">SUM(D19:D21)</f>
        <v>243508000</v>
      </c>
      <c r="E22" s="93">
        <f t="shared" si="3"/>
        <v>396276000</v>
      </c>
      <c r="F22" s="93">
        <f t="shared" si="3"/>
        <v>466734067</v>
      </c>
      <c r="G22" s="93">
        <f t="shared" si="3"/>
        <v>-251340927</v>
      </c>
      <c r="H22" s="93">
        <f t="shared" si="3"/>
        <v>-25671654</v>
      </c>
      <c r="I22" s="93">
        <f t="shared" si="3"/>
        <v>189721486</v>
      </c>
      <c r="J22" s="93">
        <f t="shared" si="3"/>
        <v>-19918753</v>
      </c>
      <c r="K22" s="93">
        <f t="shared" si="3"/>
        <v>-11657717</v>
      </c>
      <c r="L22" s="93">
        <f t="shared" si="3"/>
        <v>193678055</v>
      </c>
      <c r="M22" s="93">
        <f t="shared" si="3"/>
        <v>162101585</v>
      </c>
      <c r="N22" s="93">
        <f t="shared" si="3"/>
        <v>8819563</v>
      </c>
      <c r="O22" s="93">
        <f t="shared" si="3"/>
        <v>-4229119</v>
      </c>
      <c r="P22" s="93">
        <f t="shared" si="3"/>
        <v>70061376</v>
      </c>
      <c r="Q22" s="93">
        <f t="shared" si="3"/>
        <v>74651820</v>
      </c>
      <c r="R22" s="93">
        <f t="shared" si="3"/>
        <v>-15266059</v>
      </c>
      <c r="S22" s="93">
        <f t="shared" si="3"/>
        <v>-51340814</v>
      </c>
      <c r="T22" s="93">
        <f t="shared" si="3"/>
        <v>13275365</v>
      </c>
      <c r="U22" s="93">
        <f t="shared" si="3"/>
        <v>-53331508</v>
      </c>
      <c r="V22" s="93">
        <f t="shared" si="3"/>
        <v>373143383</v>
      </c>
      <c r="W22" s="93">
        <f t="shared" si="3"/>
        <v>396276000</v>
      </c>
      <c r="X22" s="93">
        <f t="shared" si="3"/>
        <v>-23132617</v>
      </c>
      <c r="Y22" s="94">
        <f>+IF(W22&lt;&gt;0,(X22/W22)*100,0)</f>
        <v>-5.83750138792155</v>
      </c>
      <c r="Z22" s="95">
        <f t="shared" si="3"/>
        <v>396276000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223516582</v>
      </c>
      <c r="C24" s="73">
        <f>SUM(C22:C23)</f>
        <v>0</v>
      </c>
      <c r="D24" s="74">
        <f aca="true" t="shared" si="4" ref="D24:Z24">SUM(D22:D23)</f>
        <v>243508000</v>
      </c>
      <c r="E24" s="75">
        <f t="shared" si="4"/>
        <v>396276000</v>
      </c>
      <c r="F24" s="75">
        <f t="shared" si="4"/>
        <v>466734067</v>
      </c>
      <c r="G24" s="75">
        <f t="shared" si="4"/>
        <v>-251340927</v>
      </c>
      <c r="H24" s="75">
        <f t="shared" si="4"/>
        <v>-25671654</v>
      </c>
      <c r="I24" s="75">
        <f t="shared" si="4"/>
        <v>189721486</v>
      </c>
      <c r="J24" s="75">
        <f t="shared" si="4"/>
        <v>-19918753</v>
      </c>
      <c r="K24" s="75">
        <f t="shared" si="4"/>
        <v>-11657717</v>
      </c>
      <c r="L24" s="75">
        <f t="shared" si="4"/>
        <v>193678055</v>
      </c>
      <c r="M24" s="75">
        <f t="shared" si="4"/>
        <v>162101585</v>
      </c>
      <c r="N24" s="75">
        <f t="shared" si="4"/>
        <v>8819563</v>
      </c>
      <c r="O24" s="75">
        <f t="shared" si="4"/>
        <v>-4229119</v>
      </c>
      <c r="P24" s="75">
        <f t="shared" si="4"/>
        <v>70061376</v>
      </c>
      <c r="Q24" s="75">
        <f t="shared" si="4"/>
        <v>74651820</v>
      </c>
      <c r="R24" s="75">
        <f t="shared" si="4"/>
        <v>-15266059</v>
      </c>
      <c r="S24" s="75">
        <f t="shared" si="4"/>
        <v>-51340814</v>
      </c>
      <c r="T24" s="75">
        <f t="shared" si="4"/>
        <v>13275365</v>
      </c>
      <c r="U24" s="75">
        <f t="shared" si="4"/>
        <v>-53331508</v>
      </c>
      <c r="V24" s="75">
        <f t="shared" si="4"/>
        <v>373143383</v>
      </c>
      <c r="W24" s="75">
        <f t="shared" si="4"/>
        <v>396276000</v>
      </c>
      <c r="X24" s="75">
        <f t="shared" si="4"/>
        <v>-23132617</v>
      </c>
      <c r="Y24" s="76">
        <f>+IF(W24&lt;&gt;0,(X24/W24)*100,0)</f>
        <v>-5.83750138792155</v>
      </c>
      <c r="Z24" s="77">
        <f t="shared" si="4"/>
        <v>396276000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264270318</v>
      </c>
      <c r="C27" s="21">
        <v>0</v>
      </c>
      <c r="D27" s="103">
        <v>309134000</v>
      </c>
      <c r="E27" s="104">
        <v>361598771</v>
      </c>
      <c r="F27" s="104">
        <v>48597385</v>
      </c>
      <c r="G27" s="104">
        <v>21217302</v>
      </c>
      <c r="H27" s="104">
        <v>43396592</v>
      </c>
      <c r="I27" s="104">
        <v>113211279</v>
      </c>
      <c r="J27" s="104">
        <v>30525196</v>
      </c>
      <c r="K27" s="104">
        <v>54513341</v>
      </c>
      <c r="L27" s="104">
        <v>43995872</v>
      </c>
      <c r="M27" s="104">
        <v>129034409</v>
      </c>
      <c r="N27" s="104">
        <v>14459992</v>
      </c>
      <c r="O27" s="104">
        <v>38270803</v>
      </c>
      <c r="P27" s="104">
        <v>32317260</v>
      </c>
      <c r="Q27" s="104">
        <v>85048055</v>
      </c>
      <c r="R27" s="104">
        <v>20714451</v>
      </c>
      <c r="S27" s="104">
        <v>7717714</v>
      </c>
      <c r="T27" s="104">
        <v>4843878</v>
      </c>
      <c r="U27" s="104">
        <v>33276043</v>
      </c>
      <c r="V27" s="104">
        <v>360569786</v>
      </c>
      <c r="W27" s="104">
        <v>361598771</v>
      </c>
      <c r="X27" s="104">
        <v>-1028985</v>
      </c>
      <c r="Y27" s="105">
        <v>-0.28</v>
      </c>
      <c r="Z27" s="106">
        <v>361598771</v>
      </c>
    </row>
    <row r="28" spans="1:26" ht="12.75">
      <c r="A28" s="107" t="s">
        <v>47</v>
      </c>
      <c r="B28" s="18">
        <v>292318729</v>
      </c>
      <c r="C28" s="18">
        <v>0</v>
      </c>
      <c r="D28" s="58">
        <v>27776000</v>
      </c>
      <c r="E28" s="59">
        <v>136367295</v>
      </c>
      <c r="F28" s="59">
        <v>25019691</v>
      </c>
      <c r="G28" s="59">
        <v>16497277</v>
      </c>
      <c r="H28" s="59">
        <v>36133247</v>
      </c>
      <c r="I28" s="59">
        <v>77650215</v>
      </c>
      <c r="J28" s="59">
        <v>25904679</v>
      </c>
      <c r="K28" s="59">
        <v>41553047</v>
      </c>
      <c r="L28" s="59">
        <v>40622237</v>
      </c>
      <c r="M28" s="59">
        <v>108079963</v>
      </c>
      <c r="N28" s="59">
        <v>7938208</v>
      </c>
      <c r="O28" s="59">
        <v>36991902</v>
      </c>
      <c r="P28" s="59">
        <v>30122964</v>
      </c>
      <c r="Q28" s="59">
        <v>75053074</v>
      </c>
      <c r="R28" s="59">
        <v>30468975</v>
      </c>
      <c r="S28" s="59">
        <v>7717714</v>
      </c>
      <c r="T28" s="59">
        <v>-1034998</v>
      </c>
      <c r="U28" s="59">
        <v>37151691</v>
      </c>
      <c r="V28" s="59">
        <v>297934943</v>
      </c>
      <c r="W28" s="59">
        <v>136367295</v>
      </c>
      <c r="X28" s="59">
        <v>161567648</v>
      </c>
      <c r="Y28" s="60">
        <v>118.48</v>
      </c>
      <c r="Z28" s="61">
        <v>136367295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87453</v>
      </c>
      <c r="U31" s="59">
        <v>87453</v>
      </c>
      <c r="V31" s="59">
        <v>87453</v>
      </c>
      <c r="W31" s="59">
        <v>0</v>
      </c>
      <c r="X31" s="59">
        <v>87453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292318729</v>
      </c>
      <c r="C32" s="21">
        <f>SUM(C28:C31)</f>
        <v>0</v>
      </c>
      <c r="D32" s="103">
        <f aca="true" t="shared" si="5" ref="D32:Z32">SUM(D28:D31)</f>
        <v>27776000</v>
      </c>
      <c r="E32" s="104">
        <f t="shared" si="5"/>
        <v>136367295</v>
      </c>
      <c r="F32" s="104">
        <f t="shared" si="5"/>
        <v>25019691</v>
      </c>
      <c r="G32" s="104">
        <f t="shared" si="5"/>
        <v>16497277</v>
      </c>
      <c r="H32" s="104">
        <f t="shared" si="5"/>
        <v>36133247</v>
      </c>
      <c r="I32" s="104">
        <f t="shared" si="5"/>
        <v>77650215</v>
      </c>
      <c r="J32" s="104">
        <f t="shared" si="5"/>
        <v>25904679</v>
      </c>
      <c r="K32" s="104">
        <f t="shared" si="5"/>
        <v>41553047</v>
      </c>
      <c r="L32" s="104">
        <f t="shared" si="5"/>
        <v>40622237</v>
      </c>
      <c r="M32" s="104">
        <f t="shared" si="5"/>
        <v>108079963</v>
      </c>
      <c r="N32" s="104">
        <f t="shared" si="5"/>
        <v>7938208</v>
      </c>
      <c r="O32" s="104">
        <f t="shared" si="5"/>
        <v>36991902</v>
      </c>
      <c r="P32" s="104">
        <f t="shared" si="5"/>
        <v>30122964</v>
      </c>
      <c r="Q32" s="104">
        <f t="shared" si="5"/>
        <v>75053074</v>
      </c>
      <c r="R32" s="104">
        <f t="shared" si="5"/>
        <v>30468975</v>
      </c>
      <c r="S32" s="104">
        <f t="shared" si="5"/>
        <v>7717714</v>
      </c>
      <c r="T32" s="104">
        <f t="shared" si="5"/>
        <v>-947545</v>
      </c>
      <c r="U32" s="104">
        <f t="shared" si="5"/>
        <v>37239144</v>
      </c>
      <c r="V32" s="104">
        <f t="shared" si="5"/>
        <v>298022396</v>
      </c>
      <c r="W32" s="104">
        <f t="shared" si="5"/>
        <v>136367295</v>
      </c>
      <c r="X32" s="104">
        <f t="shared" si="5"/>
        <v>161655101</v>
      </c>
      <c r="Y32" s="105">
        <f>+IF(W32&lt;&gt;0,(X32/W32)*100,0)</f>
        <v>118.54389353400315</v>
      </c>
      <c r="Z32" s="106">
        <f t="shared" si="5"/>
        <v>136367295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346358826</v>
      </c>
      <c r="C35" s="18">
        <v>0</v>
      </c>
      <c r="D35" s="58">
        <v>-332409468</v>
      </c>
      <c r="E35" s="59">
        <v>-350852144</v>
      </c>
      <c r="F35" s="59">
        <v>473009163</v>
      </c>
      <c r="G35" s="59">
        <v>-259222910</v>
      </c>
      <c r="H35" s="59">
        <v>-80200188</v>
      </c>
      <c r="I35" s="59">
        <v>133586065</v>
      </c>
      <c r="J35" s="59">
        <v>-28046328</v>
      </c>
      <c r="K35" s="59">
        <v>23962031</v>
      </c>
      <c r="L35" s="59">
        <v>109835147</v>
      </c>
      <c r="M35" s="59">
        <v>105750850</v>
      </c>
      <c r="N35" s="59">
        <v>-47132081</v>
      </c>
      <c r="O35" s="59">
        <v>-75822210</v>
      </c>
      <c r="P35" s="59">
        <v>183709002</v>
      </c>
      <c r="Q35" s="59">
        <v>60754711</v>
      </c>
      <c r="R35" s="59">
        <v>-51568090</v>
      </c>
      <c r="S35" s="59">
        <v>-51094705</v>
      </c>
      <c r="T35" s="59">
        <v>-24386010</v>
      </c>
      <c r="U35" s="59">
        <v>-127048805</v>
      </c>
      <c r="V35" s="59">
        <v>173042821</v>
      </c>
      <c r="W35" s="59">
        <v>-350852144</v>
      </c>
      <c r="X35" s="59">
        <v>523894965</v>
      </c>
      <c r="Y35" s="60">
        <v>-149.32</v>
      </c>
      <c r="Z35" s="61">
        <v>-350852144</v>
      </c>
    </row>
    <row r="36" spans="1:26" ht="12.75">
      <c r="A36" s="57" t="s">
        <v>53</v>
      </c>
      <c r="B36" s="18">
        <v>2611286413</v>
      </c>
      <c r="C36" s="18">
        <v>0</v>
      </c>
      <c r="D36" s="58">
        <v>2927425926</v>
      </c>
      <c r="E36" s="59">
        <v>3022706864</v>
      </c>
      <c r="F36" s="59">
        <v>48597385</v>
      </c>
      <c r="G36" s="59">
        <v>21217302</v>
      </c>
      <c r="H36" s="59">
        <v>24812690</v>
      </c>
      <c r="I36" s="59">
        <v>94627377</v>
      </c>
      <c r="J36" s="59">
        <v>23986333</v>
      </c>
      <c r="K36" s="59">
        <v>48756497</v>
      </c>
      <c r="L36" s="59">
        <v>37760925</v>
      </c>
      <c r="M36" s="59">
        <v>110503755</v>
      </c>
      <c r="N36" s="59">
        <v>8220024</v>
      </c>
      <c r="O36" s="59">
        <v>32439582</v>
      </c>
      <c r="P36" s="59">
        <v>26083998</v>
      </c>
      <c r="Q36" s="59">
        <v>66743604</v>
      </c>
      <c r="R36" s="59">
        <v>14678744</v>
      </c>
      <c r="S36" s="59">
        <v>1667433</v>
      </c>
      <c r="T36" s="59">
        <v>-973279</v>
      </c>
      <c r="U36" s="59">
        <v>15372898</v>
      </c>
      <c r="V36" s="59">
        <v>287247634</v>
      </c>
      <c r="W36" s="59">
        <v>3022706864</v>
      </c>
      <c r="X36" s="59">
        <v>-2735459230</v>
      </c>
      <c r="Y36" s="60">
        <v>-90.5</v>
      </c>
      <c r="Z36" s="61">
        <v>3022706864</v>
      </c>
    </row>
    <row r="37" spans="1:26" ht="12.75">
      <c r="A37" s="57" t="s">
        <v>54</v>
      </c>
      <c r="B37" s="18">
        <v>136552807</v>
      </c>
      <c r="C37" s="18">
        <v>0</v>
      </c>
      <c r="D37" s="58">
        <v>152125683</v>
      </c>
      <c r="E37" s="59">
        <v>136634020</v>
      </c>
      <c r="F37" s="59">
        <v>54872471</v>
      </c>
      <c r="G37" s="59">
        <v>13335311</v>
      </c>
      <c r="H37" s="59">
        <v>-29715845</v>
      </c>
      <c r="I37" s="59">
        <v>38491937</v>
      </c>
      <c r="J37" s="59">
        <v>16327317</v>
      </c>
      <c r="K37" s="59">
        <v>84376244</v>
      </c>
      <c r="L37" s="59">
        <v>-45601319</v>
      </c>
      <c r="M37" s="59">
        <v>55102242</v>
      </c>
      <c r="N37" s="59">
        <v>-47731623</v>
      </c>
      <c r="O37" s="59">
        <v>-40102748</v>
      </c>
      <c r="P37" s="59">
        <v>139731621</v>
      </c>
      <c r="Q37" s="59">
        <v>51897250</v>
      </c>
      <c r="R37" s="59">
        <v>-21623291</v>
      </c>
      <c r="S37" s="59">
        <v>1913541</v>
      </c>
      <c r="T37" s="59">
        <v>-38634655</v>
      </c>
      <c r="U37" s="59">
        <v>-58344405</v>
      </c>
      <c r="V37" s="59">
        <v>87147024</v>
      </c>
      <c r="W37" s="59">
        <v>136634020</v>
      </c>
      <c r="X37" s="59">
        <v>-49486996</v>
      </c>
      <c r="Y37" s="60">
        <v>-36.22</v>
      </c>
      <c r="Z37" s="61">
        <v>136634020</v>
      </c>
    </row>
    <row r="38" spans="1:26" ht="12.75">
      <c r="A38" s="57" t="s">
        <v>55</v>
      </c>
      <c r="B38" s="18">
        <v>43098617</v>
      </c>
      <c r="C38" s="18">
        <v>0</v>
      </c>
      <c r="D38" s="58">
        <v>36841682</v>
      </c>
      <c r="E38" s="59">
        <v>43098617</v>
      </c>
      <c r="F38" s="59">
        <v>0</v>
      </c>
      <c r="G38" s="59">
        <v>0</v>
      </c>
      <c r="H38" s="59">
        <v>0</v>
      </c>
      <c r="I38" s="59">
        <v>0</v>
      </c>
      <c r="J38" s="59">
        <v>-468561</v>
      </c>
      <c r="K38" s="59">
        <v>0</v>
      </c>
      <c r="L38" s="59">
        <v>-480671</v>
      </c>
      <c r="M38" s="59">
        <v>-949232</v>
      </c>
      <c r="N38" s="59">
        <v>0</v>
      </c>
      <c r="O38" s="59">
        <v>949231</v>
      </c>
      <c r="P38" s="59">
        <v>0</v>
      </c>
      <c r="Q38" s="59">
        <v>949231</v>
      </c>
      <c r="R38" s="59">
        <v>0</v>
      </c>
      <c r="S38" s="59">
        <v>0</v>
      </c>
      <c r="T38" s="59">
        <v>0</v>
      </c>
      <c r="U38" s="59">
        <v>0</v>
      </c>
      <c r="V38" s="59">
        <v>-1</v>
      </c>
      <c r="W38" s="59">
        <v>43098617</v>
      </c>
      <c r="X38" s="59">
        <v>-43098618</v>
      </c>
      <c r="Y38" s="60">
        <v>-100</v>
      </c>
      <c r="Z38" s="61">
        <v>43098617</v>
      </c>
    </row>
    <row r="39" spans="1:26" ht="12.75">
      <c r="A39" s="57" t="s">
        <v>56</v>
      </c>
      <c r="B39" s="18">
        <v>2554477225</v>
      </c>
      <c r="C39" s="18">
        <v>0</v>
      </c>
      <c r="D39" s="58">
        <v>2162541093</v>
      </c>
      <c r="E39" s="59">
        <v>2095846083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2095846083</v>
      </c>
      <c r="X39" s="59">
        <v>-2095846083</v>
      </c>
      <c r="Y39" s="60">
        <v>-100</v>
      </c>
      <c r="Z39" s="61">
        <v>2095846083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-587243420</v>
      </c>
      <c r="C42" s="18">
        <v>0</v>
      </c>
      <c r="D42" s="58">
        <v>-643276000</v>
      </c>
      <c r="E42" s="59">
        <v>-673326000</v>
      </c>
      <c r="F42" s="59">
        <v>-34453061</v>
      </c>
      <c r="G42" s="59">
        <v>-52337524</v>
      </c>
      <c r="H42" s="59">
        <v>-53313927</v>
      </c>
      <c r="I42" s="59">
        <v>-140104512</v>
      </c>
      <c r="J42" s="59">
        <v>-58692516</v>
      </c>
      <c r="K42" s="59">
        <v>-56992711</v>
      </c>
      <c r="L42" s="59">
        <v>-53004833</v>
      </c>
      <c r="M42" s="59">
        <v>-168690060</v>
      </c>
      <c r="N42" s="59">
        <v>-46098648</v>
      </c>
      <c r="O42" s="59">
        <v>-50908362</v>
      </c>
      <c r="P42" s="59">
        <v>-75535960</v>
      </c>
      <c r="Q42" s="59">
        <v>-172542970</v>
      </c>
      <c r="R42" s="59">
        <v>-34066721</v>
      </c>
      <c r="S42" s="59">
        <v>-48647435</v>
      </c>
      <c r="T42" s="59">
        <v>-24704163</v>
      </c>
      <c r="U42" s="59">
        <v>-107418319</v>
      </c>
      <c r="V42" s="59">
        <v>-588755861</v>
      </c>
      <c r="W42" s="59">
        <v>-673326000</v>
      </c>
      <c r="X42" s="59">
        <v>84570139</v>
      </c>
      <c r="Y42" s="60">
        <v>-12.56</v>
      </c>
      <c r="Z42" s="61">
        <v>-673326000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-312928130</v>
      </c>
      <c r="C45" s="21">
        <v>0</v>
      </c>
      <c r="D45" s="103">
        <v>-505208738</v>
      </c>
      <c r="E45" s="104">
        <v>-399010712</v>
      </c>
      <c r="F45" s="104">
        <v>-34453061</v>
      </c>
      <c r="G45" s="104">
        <f>+F45+G42+G43+G44+G83</f>
        <v>-86792275</v>
      </c>
      <c r="H45" s="104">
        <f>+G45+H42+H43+H44+H83</f>
        <v>-140105902</v>
      </c>
      <c r="I45" s="104">
        <f>+H45</f>
        <v>-140105902</v>
      </c>
      <c r="J45" s="104">
        <f>+H45+J42+J43+J44+J83</f>
        <v>-198797028</v>
      </c>
      <c r="K45" s="104">
        <f>+J45+K42+K43+K44+K83</f>
        <v>-255789739</v>
      </c>
      <c r="L45" s="104">
        <f>+K45+L42+L43+L44+L83</f>
        <v>-308794572</v>
      </c>
      <c r="M45" s="104">
        <f>+L45</f>
        <v>-308794572</v>
      </c>
      <c r="N45" s="104">
        <f>+L45+N42+N43+N44+N83</f>
        <v>-354893220</v>
      </c>
      <c r="O45" s="104">
        <f>+N45+O42+O43+O44+O83</f>
        <v>-405802072</v>
      </c>
      <c r="P45" s="104">
        <f>+O45+P42+P43+P44+P83</f>
        <v>-481338032</v>
      </c>
      <c r="Q45" s="104">
        <f>+P45</f>
        <v>-481338032</v>
      </c>
      <c r="R45" s="104">
        <f>+P45+R42+R43+R44+R83</f>
        <v>-515404753</v>
      </c>
      <c r="S45" s="104">
        <f>+R45+S42+S43+S44+S83</f>
        <v>-564052188</v>
      </c>
      <c r="T45" s="104">
        <f>+S45+T42+T43+T44+T83</f>
        <v>-588756371</v>
      </c>
      <c r="U45" s="104">
        <f>+T45</f>
        <v>-588756371</v>
      </c>
      <c r="V45" s="104">
        <f>+U45</f>
        <v>-588756371</v>
      </c>
      <c r="W45" s="104">
        <f>+W83+W42+W43+W44</f>
        <v>-399010712</v>
      </c>
      <c r="X45" s="104">
        <f>+V45-W45</f>
        <v>-189745659</v>
      </c>
      <c r="Y45" s="105">
        <f>+IF(W45&lt;&gt;0,+(X45/W45)*100,0)</f>
        <v>47.55402631897261</v>
      </c>
      <c r="Z45" s="106">
        <v>-399010712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70928518</v>
      </c>
      <c r="C71" s="18">
        <v>0</v>
      </c>
      <c r="D71" s="19">
        <v>64626000</v>
      </c>
      <c r="E71" s="20">
        <v>64626000</v>
      </c>
      <c r="F71" s="20">
        <v>0</v>
      </c>
      <c r="G71" s="20">
        <v>11600069</v>
      </c>
      <c r="H71" s="20">
        <v>3481694</v>
      </c>
      <c r="I71" s="20">
        <v>15081763</v>
      </c>
      <c r="J71" s="20">
        <v>6097588</v>
      </c>
      <c r="K71" s="20">
        <v>4600782</v>
      </c>
      <c r="L71" s="20">
        <v>5421222</v>
      </c>
      <c r="M71" s="20">
        <v>16119592</v>
      </c>
      <c r="N71" s="20">
        <v>4301995</v>
      </c>
      <c r="O71" s="20">
        <v>6931612</v>
      </c>
      <c r="P71" s="20">
        <v>5123913</v>
      </c>
      <c r="Q71" s="20">
        <v>16357520</v>
      </c>
      <c r="R71" s="20">
        <v>168456</v>
      </c>
      <c r="S71" s="20">
        <v>0</v>
      </c>
      <c r="T71" s="20">
        <v>18214207</v>
      </c>
      <c r="U71" s="20">
        <v>18382663</v>
      </c>
      <c r="V71" s="20">
        <v>65941538</v>
      </c>
      <c r="W71" s="20">
        <v>64626000</v>
      </c>
      <c r="X71" s="20">
        <v>0</v>
      </c>
      <c r="Y71" s="19">
        <v>0</v>
      </c>
      <c r="Z71" s="22">
        <v>64626000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3401000</v>
      </c>
      <c r="E72" s="20">
        <v>3401000</v>
      </c>
      <c r="F72" s="20">
        <v>0</v>
      </c>
      <c r="G72" s="20">
        <v>2259065</v>
      </c>
      <c r="H72" s="20">
        <v>742613</v>
      </c>
      <c r="I72" s="20">
        <v>3001678</v>
      </c>
      <c r="J72" s="20">
        <v>690783</v>
      </c>
      <c r="K72" s="20">
        <v>688147</v>
      </c>
      <c r="L72" s="20">
        <v>777380</v>
      </c>
      <c r="M72" s="20">
        <v>2156310</v>
      </c>
      <c r="N72" s="20">
        <v>715642</v>
      </c>
      <c r="O72" s="20">
        <v>777676</v>
      </c>
      <c r="P72" s="20">
        <v>715853</v>
      </c>
      <c r="Q72" s="20">
        <v>2209171</v>
      </c>
      <c r="R72" s="20">
        <v>64597</v>
      </c>
      <c r="S72" s="20">
        <v>0</v>
      </c>
      <c r="T72" s="20">
        <v>2397960</v>
      </c>
      <c r="U72" s="20">
        <v>2462557</v>
      </c>
      <c r="V72" s="20">
        <v>9829716</v>
      </c>
      <c r="W72" s="20">
        <v>3401000</v>
      </c>
      <c r="X72" s="20">
        <v>0</v>
      </c>
      <c r="Y72" s="19">
        <v>0</v>
      </c>
      <c r="Z72" s="22">
        <v>3401000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18038581</v>
      </c>
      <c r="C75" s="27">
        <v>0</v>
      </c>
      <c r="D75" s="28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8">
        <v>0</v>
      </c>
      <c r="Z75" s="30">
        <v>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274315290</v>
      </c>
      <c r="C83" s="18"/>
      <c r="D83" s="19">
        <v>138067262</v>
      </c>
      <c r="E83" s="20">
        <v>274315288</v>
      </c>
      <c r="F83" s="20"/>
      <c r="G83" s="20">
        <v>-1690</v>
      </c>
      <c r="H83" s="20">
        <v>300</v>
      </c>
      <c r="I83" s="20"/>
      <c r="J83" s="20">
        <v>1390</v>
      </c>
      <c r="K83" s="20"/>
      <c r="L83" s="20"/>
      <c r="M83" s="20">
        <v>1390</v>
      </c>
      <c r="N83" s="20"/>
      <c r="O83" s="20">
        <v>-490</v>
      </c>
      <c r="P83" s="20"/>
      <c r="Q83" s="20"/>
      <c r="R83" s="20"/>
      <c r="S83" s="20"/>
      <c r="T83" s="20">
        <v>-20</v>
      </c>
      <c r="U83" s="20"/>
      <c r="V83" s="20"/>
      <c r="W83" s="20">
        <v>274315288</v>
      </c>
      <c r="X83" s="20"/>
      <c r="Y83" s="19"/>
      <c r="Z83" s="22">
        <v>274315288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69337777</v>
      </c>
      <c r="C5" s="18">
        <v>0</v>
      </c>
      <c r="D5" s="58">
        <v>60349392</v>
      </c>
      <c r="E5" s="59">
        <v>73145675</v>
      </c>
      <c r="F5" s="59">
        <v>6426564</v>
      </c>
      <c r="G5" s="59">
        <v>6385187</v>
      </c>
      <c r="H5" s="59">
        <v>5679484</v>
      </c>
      <c r="I5" s="59">
        <v>18491235</v>
      </c>
      <c r="J5" s="59">
        <v>6123339</v>
      </c>
      <c r="K5" s="59">
        <v>6002896</v>
      </c>
      <c r="L5" s="59">
        <v>5954228</v>
      </c>
      <c r="M5" s="59">
        <v>18080463</v>
      </c>
      <c r="N5" s="59">
        <v>6026596</v>
      </c>
      <c r="O5" s="59">
        <v>6156032</v>
      </c>
      <c r="P5" s="59">
        <v>6326901</v>
      </c>
      <c r="Q5" s="59">
        <v>18509529</v>
      </c>
      <c r="R5" s="59">
        <v>6201220</v>
      </c>
      <c r="S5" s="59">
        <v>6201220</v>
      </c>
      <c r="T5" s="59">
        <v>0</v>
      </c>
      <c r="U5" s="59">
        <v>12402440</v>
      </c>
      <c r="V5" s="59">
        <v>67483667</v>
      </c>
      <c r="W5" s="59">
        <v>73145675</v>
      </c>
      <c r="X5" s="59">
        <v>-5662008</v>
      </c>
      <c r="Y5" s="60">
        <v>-7.74</v>
      </c>
      <c r="Z5" s="61">
        <v>73145675</v>
      </c>
    </row>
    <row r="6" spans="1:26" ht="12.75">
      <c r="A6" s="57" t="s">
        <v>32</v>
      </c>
      <c r="B6" s="18">
        <v>143896454</v>
      </c>
      <c r="C6" s="18">
        <v>0</v>
      </c>
      <c r="D6" s="58">
        <v>175545070</v>
      </c>
      <c r="E6" s="59">
        <v>175233411</v>
      </c>
      <c r="F6" s="59">
        <v>14214119</v>
      </c>
      <c r="G6" s="59">
        <v>10478624</v>
      </c>
      <c r="H6" s="59">
        <v>11468409</v>
      </c>
      <c r="I6" s="59">
        <v>36161152</v>
      </c>
      <c r="J6" s="59">
        <v>12354098</v>
      </c>
      <c r="K6" s="59">
        <v>14141304</v>
      </c>
      <c r="L6" s="59">
        <v>11130405</v>
      </c>
      <c r="M6" s="59">
        <v>37625807</v>
      </c>
      <c r="N6" s="59">
        <v>12321764</v>
      </c>
      <c r="O6" s="59">
        <v>11699427</v>
      </c>
      <c r="P6" s="59">
        <v>13714405</v>
      </c>
      <c r="Q6" s="59">
        <v>37735596</v>
      </c>
      <c r="R6" s="59">
        <v>15172591</v>
      </c>
      <c r="S6" s="59">
        <v>9592960</v>
      </c>
      <c r="T6" s="59">
        <v>0</v>
      </c>
      <c r="U6" s="59">
        <v>24765551</v>
      </c>
      <c r="V6" s="59">
        <v>136288106</v>
      </c>
      <c r="W6" s="59">
        <v>175233411</v>
      </c>
      <c r="X6" s="59">
        <v>-38945305</v>
      </c>
      <c r="Y6" s="60">
        <v>-22.22</v>
      </c>
      <c r="Z6" s="61">
        <v>175233411</v>
      </c>
    </row>
    <row r="7" spans="1:26" ht="12.75">
      <c r="A7" s="57" t="s">
        <v>33</v>
      </c>
      <c r="B7" s="18">
        <v>1304761</v>
      </c>
      <c r="C7" s="18">
        <v>0</v>
      </c>
      <c r="D7" s="58">
        <v>0</v>
      </c>
      <c r="E7" s="59">
        <v>54780</v>
      </c>
      <c r="F7" s="59">
        <v>3117</v>
      </c>
      <c r="G7" s="59">
        <v>2795</v>
      </c>
      <c r="H7" s="59">
        <v>2036</v>
      </c>
      <c r="I7" s="59">
        <v>7948</v>
      </c>
      <c r="J7" s="59">
        <v>759142</v>
      </c>
      <c r="K7" s="59">
        <v>3835</v>
      </c>
      <c r="L7" s="59">
        <v>10115</v>
      </c>
      <c r="M7" s="59">
        <v>773092</v>
      </c>
      <c r="N7" s="59">
        <v>3919</v>
      </c>
      <c r="O7" s="59">
        <v>3146</v>
      </c>
      <c r="P7" s="59">
        <v>2554</v>
      </c>
      <c r="Q7" s="59">
        <v>9619</v>
      </c>
      <c r="R7" s="59">
        <v>420</v>
      </c>
      <c r="S7" s="59">
        <v>64174</v>
      </c>
      <c r="T7" s="59">
        <v>0</v>
      </c>
      <c r="U7" s="59">
        <v>64594</v>
      </c>
      <c r="V7" s="59">
        <v>855253</v>
      </c>
      <c r="W7" s="59">
        <v>54780</v>
      </c>
      <c r="X7" s="59">
        <v>800473</v>
      </c>
      <c r="Y7" s="60">
        <v>1461.25</v>
      </c>
      <c r="Z7" s="61">
        <v>54780</v>
      </c>
    </row>
    <row r="8" spans="1:26" ht="12.75">
      <c r="A8" s="57" t="s">
        <v>34</v>
      </c>
      <c r="B8" s="18">
        <v>89399000</v>
      </c>
      <c r="C8" s="18">
        <v>0</v>
      </c>
      <c r="D8" s="58">
        <v>97364988</v>
      </c>
      <c r="E8" s="59">
        <v>97364988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97364988</v>
      </c>
      <c r="X8" s="59">
        <v>-97364988</v>
      </c>
      <c r="Y8" s="60">
        <v>-100</v>
      </c>
      <c r="Z8" s="61">
        <v>97364988</v>
      </c>
    </row>
    <row r="9" spans="1:26" ht="12.75">
      <c r="A9" s="57" t="s">
        <v>35</v>
      </c>
      <c r="B9" s="18">
        <v>32929818</v>
      </c>
      <c r="C9" s="18">
        <v>0</v>
      </c>
      <c r="D9" s="58">
        <v>29027292</v>
      </c>
      <c r="E9" s="59">
        <v>26489502</v>
      </c>
      <c r="F9" s="59">
        <v>2495867</v>
      </c>
      <c r="G9" s="59">
        <v>2393058</v>
      </c>
      <c r="H9" s="59">
        <v>1969593</v>
      </c>
      <c r="I9" s="59">
        <v>6858518</v>
      </c>
      <c r="J9" s="59">
        <v>2521750</v>
      </c>
      <c r="K9" s="59">
        <v>2556971</v>
      </c>
      <c r="L9" s="59">
        <v>1845004</v>
      </c>
      <c r="M9" s="59">
        <v>6923725</v>
      </c>
      <c r="N9" s="59">
        <v>2613405</v>
      </c>
      <c r="O9" s="59">
        <v>2657216</v>
      </c>
      <c r="P9" s="59">
        <v>2690001</v>
      </c>
      <c r="Q9" s="59">
        <v>7960622</v>
      </c>
      <c r="R9" s="59">
        <v>2822413</v>
      </c>
      <c r="S9" s="59">
        <v>2867216</v>
      </c>
      <c r="T9" s="59">
        <v>0</v>
      </c>
      <c r="U9" s="59">
        <v>5689629</v>
      </c>
      <c r="V9" s="59">
        <v>27432494</v>
      </c>
      <c r="W9" s="59">
        <v>26489502</v>
      </c>
      <c r="X9" s="59">
        <v>942992</v>
      </c>
      <c r="Y9" s="60">
        <v>3.56</v>
      </c>
      <c r="Z9" s="61">
        <v>26489502</v>
      </c>
    </row>
    <row r="10" spans="1:26" ht="20.25">
      <c r="A10" s="62" t="s">
        <v>109</v>
      </c>
      <c r="B10" s="63">
        <f>SUM(B5:B9)</f>
        <v>336867810</v>
      </c>
      <c r="C10" s="63">
        <f>SUM(C5:C9)</f>
        <v>0</v>
      </c>
      <c r="D10" s="64">
        <f aca="true" t="shared" si="0" ref="D10:Z10">SUM(D5:D9)</f>
        <v>362286742</v>
      </c>
      <c r="E10" s="65">
        <f t="shared" si="0"/>
        <v>372288356</v>
      </c>
      <c r="F10" s="65">
        <f t="shared" si="0"/>
        <v>23139667</v>
      </c>
      <c r="G10" s="65">
        <f t="shared" si="0"/>
        <v>19259664</v>
      </c>
      <c r="H10" s="65">
        <f t="shared" si="0"/>
        <v>19119522</v>
      </c>
      <c r="I10" s="65">
        <f t="shared" si="0"/>
        <v>61518853</v>
      </c>
      <c r="J10" s="65">
        <f t="shared" si="0"/>
        <v>21758329</v>
      </c>
      <c r="K10" s="65">
        <f t="shared" si="0"/>
        <v>22705006</v>
      </c>
      <c r="L10" s="65">
        <f t="shared" si="0"/>
        <v>18939752</v>
      </c>
      <c r="M10" s="65">
        <f t="shared" si="0"/>
        <v>63403087</v>
      </c>
      <c r="N10" s="65">
        <f t="shared" si="0"/>
        <v>20965684</v>
      </c>
      <c r="O10" s="65">
        <f t="shared" si="0"/>
        <v>20515821</v>
      </c>
      <c r="P10" s="65">
        <f t="shared" si="0"/>
        <v>22733861</v>
      </c>
      <c r="Q10" s="65">
        <f t="shared" si="0"/>
        <v>64215366</v>
      </c>
      <c r="R10" s="65">
        <f t="shared" si="0"/>
        <v>24196644</v>
      </c>
      <c r="S10" s="65">
        <f t="shared" si="0"/>
        <v>18725570</v>
      </c>
      <c r="T10" s="65">
        <f t="shared" si="0"/>
        <v>0</v>
      </c>
      <c r="U10" s="65">
        <f t="shared" si="0"/>
        <v>42922214</v>
      </c>
      <c r="V10" s="65">
        <f t="shared" si="0"/>
        <v>232059520</v>
      </c>
      <c r="W10" s="65">
        <f t="shared" si="0"/>
        <v>372288356</v>
      </c>
      <c r="X10" s="65">
        <f t="shared" si="0"/>
        <v>-140228836</v>
      </c>
      <c r="Y10" s="66">
        <f>+IF(W10&lt;&gt;0,(X10/W10)*100,0)</f>
        <v>-37.666726272792694</v>
      </c>
      <c r="Z10" s="67">
        <f t="shared" si="0"/>
        <v>372288356</v>
      </c>
    </row>
    <row r="11" spans="1:26" ht="12.75">
      <c r="A11" s="57" t="s">
        <v>36</v>
      </c>
      <c r="B11" s="18">
        <v>120210680</v>
      </c>
      <c r="C11" s="18">
        <v>0</v>
      </c>
      <c r="D11" s="58">
        <v>136739796</v>
      </c>
      <c r="E11" s="59">
        <v>127187270</v>
      </c>
      <c r="F11" s="59">
        <v>-22788</v>
      </c>
      <c r="G11" s="59">
        <v>11211408</v>
      </c>
      <c r="H11" s="59">
        <v>20069370</v>
      </c>
      <c r="I11" s="59">
        <v>31257990</v>
      </c>
      <c r="J11" s="59">
        <v>10558007</v>
      </c>
      <c r="K11" s="59">
        <v>10273387</v>
      </c>
      <c r="L11" s="59">
        <v>10649763</v>
      </c>
      <c r="M11" s="59">
        <v>31481157</v>
      </c>
      <c r="N11" s="59">
        <v>11273308</v>
      </c>
      <c r="O11" s="59">
        <v>11217134</v>
      </c>
      <c r="P11" s="59">
        <v>10607441</v>
      </c>
      <c r="Q11" s="59">
        <v>33097883</v>
      </c>
      <c r="R11" s="59">
        <v>10333547</v>
      </c>
      <c r="S11" s="59">
        <v>10976783</v>
      </c>
      <c r="T11" s="59">
        <v>0</v>
      </c>
      <c r="U11" s="59">
        <v>21310330</v>
      </c>
      <c r="V11" s="59">
        <v>117147360</v>
      </c>
      <c r="W11" s="59">
        <v>127187270</v>
      </c>
      <c r="X11" s="59">
        <v>-10039910</v>
      </c>
      <c r="Y11" s="60">
        <v>-7.89</v>
      </c>
      <c r="Z11" s="61">
        <v>127187270</v>
      </c>
    </row>
    <row r="12" spans="1:26" ht="12.75">
      <c r="A12" s="57" t="s">
        <v>37</v>
      </c>
      <c r="B12" s="18">
        <v>9547638</v>
      </c>
      <c r="C12" s="18">
        <v>0</v>
      </c>
      <c r="D12" s="58">
        <v>11204448</v>
      </c>
      <c r="E12" s="59">
        <v>10215999</v>
      </c>
      <c r="F12" s="59">
        <v>0</v>
      </c>
      <c r="G12" s="59">
        <v>754016</v>
      </c>
      <c r="H12" s="59">
        <v>1467639</v>
      </c>
      <c r="I12" s="59">
        <v>2221655</v>
      </c>
      <c r="J12" s="59">
        <v>688571</v>
      </c>
      <c r="K12" s="59">
        <v>704926</v>
      </c>
      <c r="L12" s="59">
        <v>733604</v>
      </c>
      <c r="M12" s="59">
        <v>2127101</v>
      </c>
      <c r="N12" s="59">
        <v>720422</v>
      </c>
      <c r="O12" s="59">
        <v>693947</v>
      </c>
      <c r="P12" s="59">
        <v>709312</v>
      </c>
      <c r="Q12" s="59">
        <v>2123681</v>
      </c>
      <c r="R12" s="59">
        <v>691918</v>
      </c>
      <c r="S12" s="59">
        <v>691918</v>
      </c>
      <c r="T12" s="59">
        <v>0</v>
      </c>
      <c r="U12" s="59">
        <v>1383836</v>
      </c>
      <c r="V12" s="59">
        <v>7856273</v>
      </c>
      <c r="W12" s="59">
        <v>10215999</v>
      </c>
      <c r="X12" s="59">
        <v>-2359726</v>
      </c>
      <c r="Y12" s="60">
        <v>-23.1</v>
      </c>
      <c r="Z12" s="61">
        <v>10215999</v>
      </c>
    </row>
    <row r="13" spans="1:26" ht="12.75">
      <c r="A13" s="57" t="s">
        <v>110</v>
      </c>
      <c r="B13" s="18">
        <v>45775796</v>
      </c>
      <c r="C13" s="18">
        <v>0</v>
      </c>
      <c r="D13" s="58">
        <v>28709472</v>
      </c>
      <c r="E13" s="59">
        <v>28709472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250</v>
      </c>
      <c r="O13" s="59">
        <v>0</v>
      </c>
      <c r="P13" s="59">
        <v>0</v>
      </c>
      <c r="Q13" s="59">
        <v>250</v>
      </c>
      <c r="R13" s="59">
        <v>0</v>
      </c>
      <c r="S13" s="59">
        <v>0</v>
      </c>
      <c r="T13" s="59">
        <v>0</v>
      </c>
      <c r="U13" s="59">
        <v>0</v>
      </c>
      <c r="V13" s="59">
        <v>250</v>
      </c>
      <c r="W13" s="59">
        <v>28709472</v>
      </c>
      <c r="X13" s="59">
        <v>-28709222</v>
      </c>
      <c r="Y13" s="60">
        <v>-100</v>
      </c>
      <c r="Z13" s="61">
        <v>28709472</v>
      </c>
    </row>
    <row r="14" spans="1:26" ht="12.75">
      <c r="A14" s="57" t="s">
        <v>38</v>
      </c>
      <c r="B14" s="18">
        <v>11964481</v>
      </c>
      <c r="C14" s="18">
        <v>0</v>
      </c>
      <c r="D14" s="58">
        <v>12624000</v>
      </c>
      <c r="E14" s="59">
        <v>10168969</v>
      </c>
      <c r="F14" s="59">
        <v>0</v>
      </c>
      <c r="G14" s="59">
        <v>1296170</v>
      </c>
      <c r="H14" s="59">
        <v>1896541</v>
      </c>
      <c r="I14" s="59">
        <v>3192711</v>
      </c>
      <c r="J14" s="59">
        <v>1409885</v>
      </c>
      <c r="K14" s="59">
        <v>152574</v>
      </c>
      <c r="L14" s="59">
        <v>583979</v>
      </c>
      <c r="M14" s="59">
        <v>2146438</v>
      </c>
      <c r="N14" s="59">
        <v>592726</v>
      </c>
      <c r="O14" s="59">
        <v>160051</v>
      </c>
      <c r="P14" s="59">
        <v>445808</v>
      </c>
      <c r="Q14" s="59">
        <v>1198585</v>
      </c>
      <c r="R14" s="59">
        <v>1086357</v>
      </c>
      <c r="S14" s="59">
        <v>493894</v>
      </c>
      <c r="T14" s="59">
        <v>0</v>
      </c>
      <c r="U14" s="59">
        <v>1580251</v>
      </c>
      <c r="V14" s="59">
        <v>8117985</v>
      </c>
      <c r="W14" s="59">
        <v>10168969</v>
      </c>
      <c r="X14" s="59">
        <v>-2050984</v>
      </c>
      <c r="Y14" s="60">
        <v>-20.17</v>
      </c>
      <c r="Z14" s="61">
        <v>10168969</v>
      </c>
    </row>
    <row r="15" spans="1:26" ht="12.75">
      <c r="A15" s="57" t="s">
        <v>39</v>
      </c>
      <c r="B15" s="18">
        <v>96402701</v>
      </c>
      <c r="C15" s="18">
        <v>0</v>
      </c>
      <c r="D15" s="58">
        <v>129445524</v>
      </c>
      <c r="E15" s="59">
        <v>113006167</v>
      </c>
      <c r="F15" s="59">
        <v>123466</v>
      </c>
      <c r="G15" s="59">
        <v>2721875</v>
      </c>
      <c r="H15" s="59">
        <v>15563596</v>
      </c>
      <c r="I15" s="59">
        <v>18408937</v>
      </c>
      <c r="J15" s="59">
        <v>12869539</v>
      </c>
      <c r="K15" s="59">
        <v>6676168</v>
      </c>
      <c r="L15" s="59">
        <v>7860709</v>
      </c>
      <c r="M15" s="59">
        <v>27406416</v>
      </c>
      <c r="N15" s="59">
        <v>7323421</v>
      </c>
      <c r="O15" s="59">
        <v>8345906</v>
      </c>
      <c r="P15" s="59">
        <v>8243641</v>
      </c>
      <c r="Q15" s="59">
        <v>23912968</v>
      </c>
      <c r="R15" s="59">
        <v>9443474</v>
      </c>
      <c r="S15" s="59">
        <v>8124553</v>
      </c>
      <c r="T15" s="59">
        <v>0</v>
      </c>
      <c r="U15" s="59">
        <v>17568027</v>
      </c>
      <c r="V15" s="59">
        <v>87296348</v>
      </c>
      <c r="W15" s="59">
        <v>113006167</v>
      </c>
      <c r="X15" s="59">
        <v>-25709819</v>
      </c>
      <c r="Y15" s="60">
        <v>-22.75</v>
      </c>
      <c r="Z15" s="61">
        <v>113006167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7211584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7211584</v>
      </c>
      <c r="X16" s="59">
        <v>-7211584</v>
      </c>
      <c r="Y16" s="60">
        <v>-100</v>
      </c>
      <c r="Z16" s="61">
        <v>7211584</v>
      </c>
    </row>
    <row r="17" spans="1:26" ht="12.75">
      <c r="A17" s="57" t="s">
        <v>40</v>
      </c>
      <c r="B17" s="18">
        <v>97299584</v>
      </c>
      <c r="C17" s="18">
        <v>0</v>
      </c>
      <c r="D17" s="58">
        <v>78526308</v>
      </c>
      <c r="E17" s="59">
        <v>69118536</v>
      </c>
      <c r="F17" s="59">
        <v>2200818</v>
      </c>
      <c r="G17" s="59">
        <v>2533501</v>
      </c>
      <c r="H17" s="59">
        <v>3512375</v>
      </c>
      <c r="I17" s="59">
        <v>8246694</v>
      </c>
      <c r="J17" s="59">
        <v>6205822</v>
      </c>
      <c r="K17" s="59">
        <v>2040512</v>
      </c>
      <c r="L17" s="59">
        <v>4181134</v>
      </c>
      <c r="M17" s="59">
        <v>12427468</v>
      </c>
      <c r="N17" s="59">
        <v>2568589</v>
      </c>
      <c r="O17" s="59">
        <v>5231114</v>
      </c>
      <c r="P17" s="59">
        <v>3784183</v>
      </c>
      <c r="Q17" s="59">
        <v>11583886</v>
      </c>
      <c r="R17" s="59">
        <v>896922</v>
      </c>
      <c r="S17" s="59">
        <v>2163972</v>
      </c>
      <c r="T17" s="59">
        <v>0</v>
      </c>
      <c r="U17" s="59">
        <v>3060894</v>
      </c>
      <c r="V17" s="59">
        <v>35318942</v>
      </c>
      <c r="W17" s="59">
        <v>69118536</v>
      </c>
      <c r="X17" s="59">
        <v>-33799594</v>
      </c>
      <c r="Y17" s="60">
        <v>-48.9</v>
      </c>
      <c r="Z17" s="61">
        <v>69118536</v>
      </c>
    </row>
    <row r="18" spans="1:26" ht="12.75">
      <c r="A18" s="68" t="s">
        <v>41</v>
      </c>
      <c r="B18" s="69">
        <f>SUM(B11:B17)</f>
        <v>381200880</v>
      </c>
      <c r="C18" s="69">
        <f>SUM(C11:C17)</f>
        <v>0</v>
      </c>
      <c r="D18" s="70">
        <f aca="true" t="shared" si="1" ref="D18:Z18">SUM(D11:D17)</f>
        <v>397249548</v>
      </c>
      <c r="E18" s="71">
        <f t="shared" si="1"/>
        <v>365617997</v>
      </c>
      <c r="F18" s="71">
        <f t="shared" si="1"/>
        <v>2301496</v>
      </c>
      <c r="G18" s="71">
        <f t="shared" si="1"/>
        <v>18516970</v>
      </c>
      <c r="H18" s="71">
        <f t="shared" si="1"/>
        <v>42509521</v>
      </c>
      <c r="I18" s="71">
        <f t="shared" si="1"/>
        <v>63327987</v>
      </c>
      <c r="J18" s="71">
        <f t="shared" si="1"/>
        <v>31731824</v>
      </c>
      <c r="K18" s="71">
        <f t="shared" si="1"/>
        <v>19847567</v>
      </c>
      <c r="L18" s="71">
        <f t="shared" si="1"/>
        <v>24009189</v>
      </c>
      <c r="M18" s="71">
        <f t="shared" si="1"/>
        <v>75588580</v>
      </c>
      <c r="N18" s="71">
        <f t="shared" si="1"/>
        <v>22478716</v>
      </c>
      <c r="O18" s="71">
        <f t="shared" si="1"/>
        <v>25648152</v>
      </c>
      <c r="P18" s="71">
        <f t="shared" si="1"/>
        <v>23790385</v>
      </c>
      <c r="Q18" s="71">
        <f t="shared" si="1"/>
        <v>71917253</v>
      </c>
      <c r="R18" s="71">
        <f t="shared" si="1"/>
        <v>22452218</v>
      </c>
      <c r="S18" s="71">
        <f t="shared" si="1"/>
        <v>22451120</v>
      </c>
      <c r="T18" s="71">
        <f t="shared" si="1"/>
        <v>0</v>
      </c>
      <c r="U18" s="71">
        <f t="shared" si="1"/>
        <v>44903338</v>
      </c>
      <c r="V18" s="71">
        <f t="shared" si="1"/>
        <v>255737158</v>
      </c>
      <c r="W18" s="71">
        <f t="shared" si="1"/>
        <v>365617997</v>
      </c>
      <c r="X18" s="71">
        <f t="shared" si="1"/>
        <v>-109880839</v>
      </c>
      <c r="Y18" s="66">
        <f>+IF(W18&lt;&gt;0,(X18/W18)*100,0)</f>
        <v>-30.05345467170753</v>
      </c>
      <c r="Z18" s="72">
        <f t="shared" si="1"/>
        <v>365617997</v>
      </c>
    </row>
    <row r="19" spans="1:26" ht="12.75">
      <c r="A19" s="68" t="s">
        <v>42</v>
      </c>
      <c r="B19" s="73">
        <f>+B10-B18</f>
        <v>-44333070</v>
      </c>
      <c r="C19" s="73">
        <f>+C10-C18</f>
        <v>0</v>
      </c>
      <c r="D19" s="74">
        <f aca="true" t="shared" si="2" ref="D19:Z19">+D10-D18</f>
        <v>-34962806</v>
      </c>
      <c r="E19" s="75">
        <f t="shared" si="2"/>
        <v>6670359</v>
      </c>
      <c r="F19" s="75">
        <f t="shared" si="2"/>
        <v>20838171</v>
      </c>
      <c r="G19" s="75">
        <f t="shared" si="2"/>
        <v>742694</v>
      </c>
      <c r="H19" s="75">
        <f t="shared" si="2"/>
        <v>-23389999</v>
      </c>
      <c r="I19" s="75">
        <f t="shared" si="2"/>
        <v>-1809134</v>
      </c>
      <c r="J19" s="75">
        <f t="shared" si="2"/>
        <v>-9973495</v>
      </c>
      <c r="K19" s="75">
        <f t="shared" si="2"/>
        <v>2857439</v>
      </c>
      <c r="L19" s="75">
        <f t="shared" si="2"/>
        <v>-5069437</v>
      </c>
      <c r="M19" s="75">
        <f t="shared" si="2"/>
        <v>-12185493</v>
      </c>
      <c r="N19" s="75">
        <f t="shared" si="2"/>
        <v>-1513032</v>
      </c>
      <c r="O19" s="75">
        <f t="shared" si="2"/>
        <v>-5132331</v>
      </c>
      <c r="P19" s="75">
        <f t="shared" si="2"/>
        <v>-1056524</v>
      </c>
      <c r="Q19" s="75">
        <f t="shared" si="2"/>
        <v>-7701887</v>
      </c>
      <c r="R19" s="75">
        <f t="shared" si="2"/>
        <v>1744426</v>
      </c>
      <c r="S19" s="75">
        <f t="shared" si="2"/>
        <v>-3725550</v>
      </c>
      <c r="T19" s="75">
        <f t="shared" si="2"/>
        <v>0</v>
      </c>
      <c r="U19" s="75">
        <f t="shared" si="2"/>
        <v>-1981124</v>
      </c>
      <c r="V19" s="75">
        <f t="shared" si="2"/>
        <v>-23677638</v>
      </c>
      <c r="W19" s="75">
        <f>IF(E10=E18,0,W10-W18)</f>
        <v>6670359</v>
      </c>
      <c r="X19" s="75">
        <f t="shared" si="2"/>
        <v>-30347997</v>
      </c>
      <c r="Y19" s="76">
        <f>+IF(W19&lt;&gt;0,(X19/W19)*100,0)</f>
        <v>-454.96797098926754</v>
      </c>
      <c r="Z19" s="77">
        <f t="shared" si="2"/>
        <v>6670359</v>
      </c>
    </row>
    <row r="20" spans="1:26" ht="20.25">
      <c r="A20" s="78" t="s">
        <v>43</v>
      </c>
      <c r="B20" s="79">
        <v>32783496</v>
      </c>
      <c r="C20" s="79">
        <v>0</v>
      </c>
      <c r="D20" s="80">
        <v>72228000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0</v>
      </c>
      <c r="Z20" s="83">
        <v>0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-11549574</v>
      </c>
      <c r="C22" s="91">
        <f>SUM(C19:C21)</f>
        <v>0</v>
      </c>
      <c r="D22" s="92">
        <f aca="true" t="shared" si="3" ref="D22:Z22">SUM(D19:D21)</f>
        <v>37265194</v>
      </c>
      <c r="E22" s="93">
        <f t="shared" si="3"/>
        <v>6670359</v>
      </c>
      <c r="F22" s="93">
        <f t="shared" si="3"/>
        <v>20838171</v>
      </c>
      <c r="G22" s="93">
        <f t="shared" si="3"/>
        <v>742694</v>
      </c>
      <c r="H22" s="93">
        <f t="shared" si="3"/>
        <v>-23389999</v>
      </c>
      <c r="I22" s="93">
        <f t="shared" si="3"/>
        <v>-1809134</v>
      </c>
      <c r="J22" s="93">
        <f t="shared" si="3"/>
        <v>-9973495</v>
      </c>
      <c r="K22" s="93">
        <f t="shared" si="3"/>
        <v>2857439</v>
      </c>
      <c r="L22" s="93">
        <f t="shared" si="3"/>
        <v>-5069437</v>
      </c>
      <c r="M22" s="93">
        <f t="shared" si="3"/>
        <v>-12185493</v>
      </c>
      <c r="N22" s="93">
        <f t="shared" si="3"/>
        <v>-1513032</v>
      </c>
      <c r="O22" s="93">
        <f t="shared" si="3"/>
        <v>-5132331</v>
      </c>
      <c r="P22" s="93">
        <f t="shared" si="3"/>
        <v>-1056524</v>
      </c>
      <c r="Q22" s="93">
        <f t="shared" si="3"/>
        <v>-7701887</v>
      </c>
      <c r="R22" s="93">
        <f t="shared" si="3"/>
        <v>1744426</v>
      </c>
      <c r="S22" s="93">
        <f t="shared" si="3"/>
        <v>-3725550</v>
      </c>
      <c r="T22" s="93">
        <f t="shared" si="3"/>
        <v>0</v>
      </c>
      <c r="U22" s="93">
        <f t="shared" si="3"/>
        <v>-1981124</v>
      </c>
      <c r="V22" s="93">
        <f t="shared" si="3"/>
        <v>-23677638</v>
      </c>
      <c r="W22" s="93">
        <f t="shared" si="3"/>
        <v>6670359</v>
      </c>
      <c r="X22" s="93">
        <f t="shared" si="3"/>
        <v>-30347997</v>
      </c>
      <c r="Y22" s="94">
        <f>+IF(W22&lt;&gt;0,(X22/W22)*100,0)</f>
        <v>-454.96797098926754</v>
      </c>
      <c r="Z22" s="95">
        <f t="shared" si="3"/>
        <v>6670359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-11549574</v>
      </c>
      <c r="C24" s="73">
        <f>SUM(C22:C23)</f>
        <v>0</v>
      </c>
      <c r="D24" s="74">
        <f aca="true" t="shared" si="4" ref="D24:Z24">SUM(D22:D23)</f>
        <v>37265194</v>
      </c>
      <c r="E24" s="75">
        <f t="shared" si="4"/>
        <v>6670359</v>
      </c>
      <c r="F24" s="75">
        <f t="shared" si="4"/>
        <v>20838171</v>
      </c>
      <c r="G24" s="75">
        <f t="shared" si="4"/>
        <v>742694</v>
      </c>
      <c r="H24" s="75">
        <f t="shared" si="4"/>
        <v>-23389999</v>
      </c>
      <c r="I24" s="75">
        <f t="shared" si="4"/>
        <v>-1809134</v>
      </c>
      <c r="J24" s="75">
        <f t="shared" si="4"/>
        <v>-9973495</v>
      </c>
      <c r="K24" s="75">
        <f t="shared" si="4"/>
        <v>2857439</v>
      </c>
      <c r="L24" s="75">
        <f t="shared" si="4"/>
        <v>-5069437</v>
      </c>
      <c r="M24" s="75">
        <f t="shared" si="4"/>
        <v>-12185493</v>
      </c>
      <c r="N24" s="75">
        <f t="shared" si="4"/>
        <v>-1513032</v>
      </c>
      <c r="O24" s="75">
        <f t="shared" si="4"/>
        <v>-5132331</v>
      </c>
      <c r="P24" s="75">
        <f t="shared" si="4"/>
        <v>-1056524</v>
      </c>
      <c r="Q24" s="75">
        <f t="shared" si="4"/>
        <v>-7701887</v>
      </c>
      <c r="R24" s="75">
        <f t="shared" si="4"/>
        <v>1744426</v>
      </c>
      <c r="S24" s="75">
        <f t="shared" si="4"/>
        <v>-3725550</v>
      </c>
      <c r="T24" s="75">
        <f t="shared" si="4"/>
        <v>0</v>
      </c>
      <c r="U24" s="75">
        <f t="shared" si="4"/>
        <v>-1981124</v>
      </c>
      <c r="V24" s="75">
        <f t="shared" si="4"/>
        <v>-23677638</v>
      </c>
      <c r="W24" s="75">
        <f t="shared" si="4"/>
        <v>6670359</v>
      </c>
      <c r="X24" s="75">
        <f t="shared" si="4"/>
        <v>-30347997</v>
      </c>
      <c r="Y24" s="76">
        <f>+IF(W24&lt;&gt;0,(X24/W24)*100,0)</f>
        <v>-454.96797098926754</v>
      </c>
      <c r="Z24" s="77">
        <f t="shared" si="4"/>
        <v>6670359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18966477</v>
      </c>
      <c r="C27" s="21">
        <v>0</v>
      </c>
      <c r="D27" s="103">
        <v>63228012</v>
      </c>
      <c r="E27" s="104">
        <v>111076000</v>
      </c>
      <c r="F27" s="104">
        <v>-348762</v>
      </c>
      <c r="G27" s="104">
        <v>7157249</v>
      </c>
      <c r="H27" s="104">
        <v>2929549</v>
      </c>
      <c r="I27" s="104">
        <v>9738036</v>
      </c>
      <c r="J27" s="104">
        <v>6283100</v>
      </c>
      <c r="K27" s="104">
        <v>13539171</v>
      </c>
      <c r="L27" s="104">
        <v>5342131</v>
      </c>
      <c r="M27" s="104">
        <v>25164402</v>
      </c>
      <c r="N27" s="104">
        <v>3659603</v>
      </c>
      <c r="O27" s="104">
        <v>8467684</v>
      </c>
      <c r="P27" s="104">
        <v>9089049</v>
      </c>
      <c r="Q27" s="104">
        <v>21216336</v>
      </c>
      <c r="R27" s="104">
        <v>0</v>
      </c>
      <c r="S27" s="104">
        <v>8619296</v>
      </c>
      <c r="T27" s="104">
        <v>0</v>
      </c>
      <c r="U27" s="104">
        <v>8619296</v>
      </c>
      <c r="V27" s="104">
        <v>64738070</v>
      </c>
      <c r="W27" s="104">
        <v>111076000</v>
      </c>
      <c r="X27" s="104">
        <v>-46337930</v>
      </c>
      <c r="Y27" s="105">
        <v>-41.72</v>
      </c>
      <c r="Z27" s="106">
        <v>111076000</v>
      </c>
    </row>
    <row r="28" spans="1:26" ht="12.75">
      <c r="A28" s="107" t="s">
        <v>47</v>
      </c>
      <c r="B28" s="18">
        <v>0</v>
      </c>
      <c r="C28" s="18">
        <v>0</v>
      </c>
      <c r="D28" s="58">
        <v>30000000</v>
      </c>
      <c r="E28" s="59">
        <v>111076000</v>
      </c>
      <c r="F28" s="59">
        <v>0</v>
      </c>
      <c r="G28" s="59">
        <v>0</v>
      </c>
      <c r="H28" s="59">
        <v>494047</v>
      </c>
      <c r="I28" s="59">
        <v>494047</v>
      </c>
      <c r="J28" s="59">
        <v>3199289</v>
      </c>
      <c r="K28" s="59">
        <v>8617580</v>
      </c>
      <c r="L28" s="59">
        <v>2881117</v>
      </c>
      <c r="M28" s="59">
        <v>14697986</v>
      </c>
      <c r="N28" s="59">
        <v>1106604</v>
      </c>
      <c r="O28" s="59">
        <v>4091632</v>
      </c>
      <c r="P28" s="59">
        <v>9089049</v>
      </c>
      <c r="Q28" s="59">
        <v>14287285</v>
      </c>
      <c r="R28" s="59">
        <v>0</v>
      </c>
      <c r="S28" s="59">
        <v>8619296</v>
      </c>
      <c r="T28" s="59">
        <v>0</v>
      </c>
      <c r="U28" s="59">
        <v>8619296</v>
      </c>
      <c r="V28" s="59">
        <v>38098614</v>
      </c>
      <c r="W28" s="59">
        <v>111076000</v>
      </c>
      <c r="X28" s="59">
        <v>-72977386</v>
      </c>
      <c r="Y28" s="60">
        <v>-65.7</v>
      </c>
      <c r="Z28" s="61">
        <v>111076000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30000000</v>
      </c>
      <c r="E32" s="104">
        <f t="shared" si="5"/>
        <v>111076000</v>
      </c>
      <c r="F32" s="104">
        <f t="shared" si="5"/>
        <v>0</v>
      </c>
      <c r="G32" s="104">
        <f t="shared" si="5"/>
        <v>0</v>
      </c>
      <c r="H32" s="104">
        <f t="shared" si="5"/>
        <v>494047</v>
      </c>
      <c r="I32" s="104">
        <f t="shared" si="5"/>
        <v>494047</v>
      </c>
      <c r="J32" s="104">
        <f t="shared" si="5"/>
        <v>3199289</v>
      </c>
      <c r="K32" s="104">
        <f t="shared" si="5"/>
        <v>8617580</v>
      </c>
      <c r="L32" s="104">
        <f t="shared" si="5"/>
        <v>2881117</v>
      </c>
      <c r="M32" s="104">
        <f t="shared" si="5"/>
        <v>14697986</v>
      </c>
      <c r="N32" s="104">
        <f t="shared" si="5"/>
        <v>1106604</v>
      </c>
      <c r="O32" s="104">
        <f t="shared" si="5"/>
        <v>4091632</v>
      </c>
      <c r="P32" s="104">
        <f t="shared" si="5"/>
        <v>9089049</v>
      </c>
      <c r="Q32" s="104">
        <f t="shared" si="5"/>
        <v>14287285</v>
      </c>
      <c r="R32" s="104">
        <f t="shared" si="5"/>
        <v>0</v>
      </c>
      <c r="S32" s="104">
        <f t="shared" si="5"/>
        <v>8619296</v>
      </c>
      <c r="T32" s="104">
        <f t="shared" si="5"/>
        <v>0</v>
      </c>
      <c r="U32" s="104">
        <f t="shared" si="5"/>
        <v>8619296</v>
      </c>
      <c r="V32" s="104">
        <f t="shared" si="5"/>
        <v>38098614</v>
      </c>
      <c r="W32" s="104">
        <f t="shared" si="5"/>
        <v>111076000</v>
      </c>
      <c r="X32" s="104">
        <f t="shared" si="5"/>
        <v>-72977386</v>
      </c>
      <c r="Y32" s="105">
        <f>+IF(W32&lt;&gt;0,(X32/W32)*100,0)</f>
        <v>-65.70040872915841</v>
      </c>
      <c r="Z32" s="106">
        <f t="shared" si="5"/>
        <v>111076000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238276568</v>
      </c>
      <c r="C35" s="18">
        <v>0</v>
      </c>
      <c r="D35" s="58">
        <v>-25962818</v>
      </c>
      <c r="E35" s="59">
        <v>-104405645</v>
      </c>
      <c r="F35" s="59">
        <v>405449363</v>
      </c>
      <c r="G35" s="59">
        <v>2076928</v>
      </c>
      <c r="H35" s="59">
        <v>-3748308</v>
      </c>
      <c r="I35" s="59">
        <v>403777983</v>
      </c>
      <c r="J35" s="59">
        <v>-2231178</v>
      </c>
      <c r="K35" s="59">
        <v>34062394</v>
      </c>
      <c r="L35" s="59">
        <v>-19378093</v>
      </c>
      <c r="M35" s="59">
        <v>12453123</v>
      </c>
      <c r="N35" s="59">
        <v>-16831888</v>
      </c>
      <c r="O35" s="59">
        <v>14961684</v>
      </c>
      <c r="P35" s="59">
        <v>24048029</v>
      </c>
      <c r="Q35" s="59">
        <v>22177825</v>
      </c>
      <c r="R35" s="59">
        <v>7507367</v>
      </c>
      <c r="S35" s="59">
        <v>7677103</v>
      </c>
      <c r="T35" s="59">
        <v>0</v>
      </c>
      <c r="U35" s="59">
        <v>15184470</v>
      </c>
      <c r="V35" s="59">
        <v>453593401</v>
      </c>
      <c r="W35" s="59">
        <v>-104405645</v>
      </c>
      <c r="X35" s="59">
        <v>557999046</v>
      </c>
      <c r="Y35" s="60">
        <v>-534.45</v>
      </c>
      <c r="Z35" s="61">
        <v>-104405645</v>
      </c>
    </row>
    <row r="36" spans="1:26" ht="12.75">
      <c r="A36" s="57" t="s">
        <v>53</v>
      </c>
      <c r="B36" s="18">
        <v>711718768</v>
      </c>
      <c r="C36" s="18">
        <v>0</v>
      </c>
      <c r="D36" s="58">
        <v>63228012</v>
      </c>
      <c r="E36" s="59">
        <v>111076000</v>
      </c>
      <c r="F36" s="59">
        <v>966958472</v>
      </c>
      <c r="G36" s="59">
        <v>7134472</v>
      </c>
      <c r="H36" s="59">
        <v>2929549</v>
      </c>
      <c r="I36" s="59">
        <v>977022493</v>
      </c>
      <c r="J36" s="59">
        <v>6283100</v>
      </c>
      <c r="K36" s="59">
        <v>13539171</v>
      </c>
      <c r="L36" s="59">
        <v>5342131</v>
      </c>
      <c r="M36" s="59">
        <v>25164402</v>
      </c>
      <c r="N36" s="59">
        <v>3659603</v>
      </c>
      <c r="O36" s="59">
        <v>8467684</v>
      </c>
      <c r="P36" s="59">
        <v>9089049</v>
      </c>
      <c r="Q36" s="59">
        <v>21216336</v>
      </c>
      <c r="R36" s="59">
        <v>0</v>
      </c>
      <c r="S36" s="59">
        <v>8619296</v>
      </c>
      <c r="T36" s="59">
        <v>0</v>
      </c>
      <c r="U36" s="59">
        <v>8619296</v>
      </c>
      <c r="V36" s="59">
        <v>1032022527</v>
      </c>
      <c r="W36" s="59">
        <v>111076000</v>
      </c>
      <c r="X36" s="59">
        <v>920946527</v>
      </c>
      <c r="Y36" s="60">
        <v>829.11</v>
      </c>
      <c r="Z36" s="61">
        <v>111076000</v>
      </c>
    </row>
    <row r="37" spans="1:26" ht="12.75">
      <c r="A37" s="57" t="s">
        <v>54</v>
      </c>
      <c r="B37" s="18">
        <v>579493863</v>
      </c>
      <c r="C37" s="18">
        <v>0</v>
      </c>
      <c r="D37" s="58">
        <v>0</v>
      </c>
      <c r="E37" s="59">
        <v>0</v>
      </c>
      <c r="F37" s="59">
        <v>550159848</v>
      </c>
      <c r="G37" s="59">
        <v>8318698</v>
      </c>
      <c r="H37" s="59">
        <v>22571237</v>
      </c>
      <c r="I37" s="59">
        <v>581049783</v>
      </c>
      <c r="J37" s="59">
        <v>14020801</v>
      </c>
      <c r="K37" s="59">
        <v>44744122</v>
      </c>
      <c r="L37" s="59">
        <v>-8966526</v>
      </c>
      <c r="M37" s="59">
        <v>49798397</v>
      </c>
      <c r="N37" s="59">
        <v>-11659249</v>
      </c>
      <c r="O37" s="59">
        <v>28561689</v>
      </c>
      <c r="P37" s="59">
        <v>34193611</v>
      </c>
      <c r="Q37" s="59">
        <v>51096051</v>
      </c>
      <c r="R37" s="59">
        <v>5762250</v>
      </c>
      <c r="S37" s="59">
        <v>20021953</v>
      </c>
      <c r="T37" s="59">
        <v>0</v>
      </c>
      <c r="U37" s="59">
        <v>25784203</v>
      </c>
      <c r="V37" s="59">
        <v>707728434</v>
      </c>
      <c r="W37" s="59">
        <v>0</v>
      </c>
      <c r="X37" s="59">
        <v>707728434</v>
      </c>
      <c r="Y37" s="60">
        <v>0</v>
      </c>
      <c r="Z37" s="61">
        <v>0</v>
      </c>
    </row>
    <row r="38" spans="1:26" ht="12.75">
      <c r="A38" s="57" t="s">
        <v>55</v>
      </c>
      <c r="B38" s="18">
        <v>37480447</v>
      </c>
      <c r="C38" s="18">
        <v>0</v>
      </c>
      <c r="D38" s="58">
        <v>0</v>
      </c>
      <c r="E38" s="59">
        <v>0</v>
      </c>
      <c r="F38" s="59">
        <v>42691083</v>
      </c>
      <c r="G38" s="59">
        <v>0</v>
      </c>
      <c r="H38" s="59">
        <v>0</v>
      </c>
      <c r="I38" s="59">
        <v>42691083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42691083</v>
      </c>
      <c r="W38" s="59">
        <v>0</v>
      </c>
      <c r="X38" s="59">
        <v>42691083</v>
      </c>
      <c r="Y38" s="60">
        <v>0</v>
      </c>
      <c r="Z38" s="61">
        <v>0</v>
      </c>
    </row>
    <row r="39" spans="1:26" ht="12.75">
      <c r="A39" s="57" t="s">
        <v>56</v>
      </c>
      <c r="B39" s="18">
        <v>344570607</v>
      </c>
      <c r="C39" s="18">
        <v>0</v>
      </c>
      <c r="D39" s="58">
        <v>0</v>
      </c>
      <c r="E39" s="59">
        <v>37265194</v>
      </c>
      <c r="F39" s="59">
        <v>758718735</v>
      </c>
      <c r="G39" s="59">
        <v>150000</v>
      </c>
      <c r="H39" s="59">
        <v>0</v>
      </c>
      <c r="I39" s="59">
        <v>758868735</v>
      </c>
      <c r="J39" s="59">
        <v>4622</v>
      </c>
      <c r="K39" s="59">
        <v>0</v>
      </c>
      <c r="L39" s="59">
        <v>0</v>
      </c>
      <c r="M39" s="59">
        <v>4622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758873357</v>
      </c>
      <c r="W39" s="59">
        <v>37265194</v>
      </c>
      <c r="X39" s="59">
        <v>721608163</v>
      </c>
      <c r="Y39" s="60">
        <v>1936.41</v>
      </c>
      <c r="Z39" s="61">
        <v>37265194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-126691564</v>
      </c>
      <c r="C42" s="18">
        <v>0</v>
      </c>
      <c r="D42" s="58">
        <v>50454964</v>
      </c>
      <c r="E42" s="59">
        <v>52281371</v>
      </c>
      <c r="F42" s="59">
        <v>17128838</v>
      </c>
      <c r="G42" s="59">
        <v>-4009623</v>
      </c>
      <c r="H42" s="59">
        <v>-25605565</v>
      </c>
      <c r="I42" s="59">
        <v>-12486350</v>
      </c>
      <c r="J42" s="59">
        <v>-15992203</v>
      </c>
      <c r="K42" s="59">
        <v>-1131932</v>
      </c>
      <c r="L42" s="59">
        <v>-8728189</v>
      </c>
      <c r="M42" s="59">
        <v>-25852324</v>
      </c>
      <c r="N42" s="59">
        <v>-11583478</v>
      </c>
      <c r="O42" s="59">
        <v>-4237412</v>
      </c>
      <c r="P42" s="59">
        <v>-8534214</v>
      </c>
      <c r="Q42" s="59">
        <v>-24355104</v>
      </c>
      <c r="R42" s="59">
        <v>-8958567</v>
      </c>
      <c r="S42" s="59">
        <v>-9916477</v>
      </c>
      <c r="T42" s="59">
        <v>0</v>
      </c>
      <c r="U42" s="59">
        <v>-18875044</v>
      </c>
      <c r="V42" s="59">
        <v>-81568822</v>
      </c>
      <c r="W42" s="59">
        <v>52281371</v>
      </c>
      <c r="X42" s="59">
        <v>-133850193</v>
      </c>
      <c r="Y42" s="60">
        <v>-256.02</v>
      </c>
      <c r="Z42" s="61">
        <v>52281371</v>
      </c>
    </row>
    <row r="43" spans="1:26" ht="12.75">
      <c r="A43" s="57" t="s">
        <v>59</v>
      </c>
      <c r="B43" s="18">
        <v>-8094428</v>
      </c>
      <c r="C43" s="18">
        <v>0</v>
      </c>
      <c r="D43" s="58">
        <v>-63228012</v>
      </c>
      <c r="E43" s="59">
        <v>-111076000</v>
      </c>
      <c r="F43" s="59">
        <v>-499422</v>
      </c>
      <c r="G43" s="59">
        <v>-7664561</v>
      </c>
      <c r="H43" s="59">
        <v>-3179966</v>
      </c>
      <c r="I43" s="59">
        <v>-11343949</v>
      </c>
      <c r="J43" s="59">
        <v>-6674462</v>
      </c>
      <c r="K43" s="59">
        <v>-14349477</v>
      </c>
      <c r="L43" s="59">
        <v>-5655706</v>
      </c>
      <c r="M43" s="59">
        <v>-26679645</v>
      </c>
      <c r="N43" s="59">
        <v>-3986137</v>
      </c>
      <c r="O43" s="59">
        <v>-9078952</v>
      </c>
      <c r="P43" s="59">
        <v>-11403149</v>
      </c>
      <c r="Q43" s="59">
        <v>-24468238</v>
      </c>
      <c r="R43" s="59">
        <v>0</v>
      </c>
      <c r="S43" s="59">
        <v>0</v>
      </c>
      <c r="T43" s="59">
        <v>0</v>
      </c>
      <c r="U43" s="59">
        <v>0</v>
      </c>
      <c r="V43" s="59">
        <v>-62491832</v>
      </c>
      <c r="W43" s="59">
        <v>-111076000</v>
      </c>
      <c r="X43" s="59">
        <v>48584168</v>
      </c>
      <c r="Y43" s="60">
        <v>-43.74</v>
      </c>
      <c r="Z43" s="61">
        <v>-111076000</v>
      </c>
    </row>
    <row r="44" spans="1:26" ht="12.75">
      <c r="A44" s="57" t="s">
        <v>60</v>
      </c>
      <c r="B44" s="18">
        <v>150153</v>
      </c>
      <c r="C44" s="18">
        <v>0</v>
      </c>
      <c r="D44" s="58">
        <v>-4028787</v>
      </c>
      <c r="E44" s="59">
        <v>-4028787</v>
      </c>
      <c r="F44" s="59">
        <v>3809270</v>
      </c>
      <c r="G44" s="59">
        <v>-3810046</v>
      </c>
      <c r="H44" s="59">
        <v>4392</v>
      </c>
      <c r="I44" s="59">
        <v>3616</v>
      </c>
      <c r="J44" s="59">
        <v>906</v>
      </c>
      <c r="K44" s="59">
        <v>-6045</v>
      </c>
      <c r="L44" s="59">
        <v>100989</v>
      </c>
      <c r="M44" s="59">
        <v>95850</v>
      </c>
      <c r="N44" s="59">
        <v>-84600</v>
      </c>
      <c r="O44" s="59">
        <v>-19918</v>
      </c>
      <c r="P44" s="59">
        <v>13055</v>
      </c>
      <c r="Q44" s="59">
        <v>-91463</v>
      </c>
      <c r="R44" s="59">
        <v>-8003</v>
      </c>
      <c r="S44" s="59">
        <v>693</v>
      </c>
      <c r="T44" s="59">
        <v>-693</v>
      </c>
      <c r="U44" s="59">
        <v>-8003</v>
      </c>
      <c r="V44" s="59">
        <v>0</v>
      </c>
      <c r="W44" s="59">
        <v>-4028787</v>
      </c>
      <c r="X44" s="59">
        <v>4028787</v>
      </c>
      <c r="Y44" s="60">
        <v>-100</v>
      </c>
      <c r="Z44" s="61">
        <v>-4028787</v>
      </c>
    </row>
    <row r="45" spans="1:26" ht="12.75">
      <c r="A45" s="68" t="s">
        <v>61</v>
      </c>
      <c r="B45" s="21">
        <v>-230724709</v>
      </c>
      <c r="C45" s="21">
        <v>0</v>
      </c>
      <c r="D45" s="103">
        <v>-16801835</v>
      </c>
      <c r="E45" s="104">
        <v>-62823416</v>
      </c>
      <c r="F45" s="104">
        <v>97551985</v>
      </c>
      <c r="G45" s="104">
        <f>+F45+G42+G43+G44+G83</f>
        <v>82067755</v>
      </c>
      <c r="H45" s="104">
        <f>+G45+H42+H43+H44+H83</f>
        <v>53286616</v>
      </c>
      <c r="I45" s="104">
        <f>+H45</f>
        <v>53286616</v>
      </c>
      <c r="J45" s="104">
        <f>+H45+J42+J43+J44+J83</f>
        <v>30620857</v>
      </c>
      <c r="K45" s="104">
        <f>+J45+K42+K43+K44+K83</f>
        <v>15133403</v>
      </c>
      <c r="L45" s="104">
        <f>+K45+L42+L43+L44+L83</f>
        <v>850497</v>
      </c>
      <c r="M45" s="104">
        <f>+L45</f>
        <v>850497</v>
      </c>
      <c r="N45" s="104">
        <f>+L45+N42+N43+N44+N83</f>
        <v>-14803718</v>
      </c>
      <c r="O45" s="104">
        <f>+N45+O42+O43+O44+O83</f>
        <v>-28140000</v>
      </c>
      <c r="P45" s="104">
        <f>+O45+P42+P43+P44+P83</f>
        <v>-48064308</v>
      </c>
      <c r="Q45" s="104">
        <f>+P45</f>
        <v>-48064308</v>
      </c>
      <c r="R45" s="104">
        <f>+P45+R42+R43+R44+R83</f>
        <v>-57030878</v>
      </c>
      <c r="S45" s="104">
        <f>+R45+S42+S43+S44+S83</f>
        <v>-66946662</v>
      </c>
      <c r="T45" s="104">
        <f>+S45+T42+T43+T44+T83</f>
        <v>-66947355</v>
      </c>
      <c r="U45" s="104">
        <f>+T45</f>
        <v>-66947355</v>
      </c>
      <c r="V45" s="104">
        <f>+U45</f>
        <v>-66947355</v>
      </c>
      <c r="W45" s="104">
        <f>+W83+W42+W43+W44</f>
        <v>-62823416</v>
      </c>
      <c r="X45" s="104">
        <f>+V45-W45</f>
        <v>-4123939</v>
      </c>
      <c r="Y45" s="105">
        <f>+IF(W45&lt;&gt;0,+(X45/W45)*100,0)</f>
        <v>6.5643342284984945</v>
      </c>
      <c r="Z45" s="106">
        <v>-62823416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33.804311320797034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72.65573018490129</v>
      </c>
      <c r="G59" s="10">
        <f t="shared" si="7"/>
        <v>66.07266161507877</v>
      </c>
      <c r="H59" s="10">
        <f t="shared" si="7"/>
        <v>108.67385135691904</v>
      </c>
      <c r="I59" s="10">
        <f t="shared" si="7"/>
        <v>81.44531179231674</v>
      </c>
      <c r="J59" s="10">
        <f t="shared" si="7"/>
        <v>61.33398787818215</v>
      </c>
      <c r="K59" s="10">
        <f t="shared" si="7"/>
        <v>64.45820483979733</v>
      </c>
      <c r="L59" s="10">
        <f t="shared" si="7"/>
        <v>50.214335090963935</v>
      </c>
      <c r="M59" s="10">
        <f t="shared" si="7"/>
        <v>58.70935384785224</v>
      </c>
      <c r="N59" s="10">
        <f t="shared" si="7"/>
        <v>63.14959555941696</v>
      </c>
      <c r="O59" s="10">
        <f t="shared" si="7"/>
        <v>86.03892897242899</v>
      </c>
      <c r="P59" s="10">
        <f t="shared" si="7"/>
        <v>61.02227615067788</v>
      </c>
      <c r="Q59" s="10">
        <f t="shared" si="7"/>
        <v>70.03513703671229</v>
      </c>
      <c r="R59" s="10">
        <f t="shared" si="7"/>
        <v>51.95782442809641</v>
      </c>
      <c r="S59" s="10">
        <f t="shared" si="7"/>
        <v>71.80940202089266</v>
      </c>
      <c r="T59" s="10">
        <f t="shared" si="7"/>
        <v>0</v>
      </c>
      <c r="U59" s="10">
        <f t="shared" si="7"/>
        <v>61.88361322449454</v>
      </c>
      <c r="V59" s="10">
        <f t="shared" si="7"/>
        <v>68.62907879620708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129.0184966808684</v>
      </c>
      <c r="C61" s="12">
        <f t="shared" si="7"/>
        <v>0</v>
      </c>
      <c r="D61" s="3">
        <f t="shared" si="7"/>
        <v>132.73688454669198</v>
      </c>
      <c r="E61" s="13">
        <f t="shared" si="7"/>
        <v>95.99248414235089</v>
      </c>
      <c r="F61" s="13">
        <f t="shared" si="7"/>
        <v>275.0078447394778</v>
      </c>
      <c r="G61" s="13">
        <f t="shared" si="7"/>
        <v>150.83961581377892</v>
      </c>
      <c r="H61" s="13">
        <f t="shared" si="7"/>
        <v>165.07831266031175</v>
      </c>
      <c r="I61" s="13">
        <f t="shared" si="7"/>
        <v>195.16932251042851</v>
      </c>
      <c r="J61" s="13">
        <f t="shared" si="7"/>
        <v>176.7815461548316</v>
      </c>
      <c r="K61" s="13">
        <f t="shared" si="7"/>
        <v>262.9062193496467</v>
      </c>
      <c r="L61" s="13">
        <f t="shared" si="7"/>
        <v>168.56113647184026</v>
      </c>
      <c r="M61" s="13">
        <f t="shared" si="7"/>
        <v>202.51378414497472</v>
      </c>
      <c r="N61" s="13">
        <f t="shared" si="7"/>
        <v>71.95194666357825</v>
      </c>
      <c r="O61" s="13">
        <f t="shared" si="7"/>
        <v>144.36485562284304</v>
      </c>
      <c r="P61" s="13">
        <f t="shared" si="7"/>
        <v>151.82853557885025</v>
      </c>
      <c r="Q61" s="13">
        <f t="shared" si="7"/>
        <v>123.22180166023588</v>
      </c>
      <c r="R61" s="13">
        <f t="shared" si="7"/>
        <v>197.9521087841814</v>
      </c>
      <c r="S61" s="13">
        <f t="shared" si="7"/>
        <v>97.15759094687775</v>
      </c>
      <c r="T61" s="13">
        <f t="shared" si="7"/>
        <v>0</v>
      </c>
      <c r="U61" s="13">
        <f t="shared" si="7"/>
        <v>154.36206900221276</v>
      </c>
      <c r="V61" s="13">
        <f t="shared" si="7"/>
        <v>167.8278488124706</v>
      </c>
      <c r="W61" s="13">
        <f t="shared" si="7"/>
        <v>95.99248414235089</v>
      </c>
      <c r="X61" s="13">
        <f t="shared" si="7"/>
        <v>0</v>
      </c>
      <c r="Y61" s="13">
        <f t="shared" si="7"/>
        <v>0</v>
      </c>
      <c r="Z61" s="14">
        <f t="shared" si="7"/>
        <v>95.99248414235089</v>
      </c>
    </row>
    <row r="62" spans="1:26" ht="12.75">
      <c r="A62" s="38" t="s">
        <v>67</v>
      </c>
      <c r="B62" s="12">
        <f t="shared" si="7"/>
        <v>171.81134777702314</v>
      </c>
      <c r="C62" s="12">
        <f t="shared" si="7"/>
        <v>0</v>
      </c>
      <c r="D62" s="3">
        <f t="shared" si="7"/>
        <v>84.58431121269825</v>
      </c>
      <c r="E62" s="13">
        <f t="shared" si="7"/>
        <v>97.6697646808109</v>
      </c>
      <c r="F62" s="13">
        <f t="shared" si="7"/>
        <v>44.749517394354974</v>
      </c>
      <c r="G62" s="13">
        <f t="shared" si="7"/>
        <v>44.943055107282085</v>
      </c>
      <c r="H62" s="13">
        <f t="shared" si="7"/>
        <v>57.47550204637526</v>
      </c>
      <c r="I62" s="13">
        <f t="shared" si="7"/>
        <v>48.454637309438944</v>
      </c>
      <c r="J62" s="13">
        <f t="shared" si="7"/>
        <v>40.10179176862409</v>
      </c>
      <c r="K62" s="13">
        <f t="shared" si="7"/>
        <v>37.21268845286124</v>
      </c>
      <c r="L62" s="13">
        <f t="shared" si="7"/>
        <v>53.36998269266585</v>
      </c>
      <c r="M62" s="13">
        <f t="shared" si="7"/>
        <v>42.175894214878895</v>
      </c>
      <c r="N62" s="13">
        <f t="shared" si="7"/>
        <v>40.079479918344745</v>
      </c>
      <c r="O62" s="13">
        <f t="shared" si="7"/>
        <v>112.21222263447443</v>
      </c>
      <c r="P62" s="13">
        <f t="shared" si="7"/>
        <v>44.58092695717111</v>
      </c>
      <c r="Q62" s="13">
        <f t="shared" si="7"/>
        <v>60.70067411793784</v>
      </c>
      <c r="R62" s="13">
        <f t="shared" si="7"/>
        <v>20.176307173319056</v>
      </c>
      <c r="S62" s="13">
        <f t="shared" si="7"/>
        <v>87.81930348771316</v>
      </c>
      <c r="T62" s="13">
        <f t="shared" si="7"/>
        <v>0</v>
      </c>
      <c r="U62" s="13">
        <f t="shared" si="7"/>
        <v>41.33185284161524</v>
      </c>
      <c r="V62" s="13">
        <f t="shared" si="7"/>
        <v>48.323790194102756</v>
      </c>
      <c r="W62" s="13">
        <f t="shared" si="7"/>
        <v>97.6697646808109</v>
      </c>
      <c r="X62" s="13">
        <f t="shared" si="7"/>
        <v>0</v>
      </c>
      <c r="Y62" s="13">
        <f t="shared" si="7"/>
        <v>0</v>
      </c>
      <c r="Z62" s="14">
        <f t="shared" si="7"/>
        <v>97.6697646808109</v>
      </c>
    </row>
    <row r="63" spans="1:26" ht="12.75">
      <c r="A63" s="38" t="s">
        <v>68</v>
      </c>
      <c r="B63" s="12">
        <f t="shared" si="7"/>
        <v>0.005061444150082129</v>
      </c>
      <c r="C63" s="12">
        <f t="shared" si="7"/>
        <v>0</v>
      </c>
      <c r="D63" s="3">
        <f t="shared" si="7"/>
        <v>4.3722207022682755E-05</v>
      </c>
      <c r="E63" s="13">
        <f t="shared" si="7"/>
        <v>0.004022283010674462</v>
      </c>
      <c r="F63" s="13">
        <f t="shared" si="7"/>
        <v>3.595963315420641E-05</v>
      </c>
      <c r="G63" s="13">
        <f t="shared" si="7"/>
        <v>0.028744515492209154</v>
      </c>
      <c r="H63" s="13">
        <f t="shared" si="7"/>
        <v>0.005322677266493897</v>
      </c>
      <c r="I63" s="13">
        <f t="shared" si="7"/>
        <v>0.004143049179160813</v>
      </c>
      <c r="J63" s="13">
        <f t="shared" si="7"/>
        <v>0.00513883005648871</v>
      </c>
      <c r="K63" s="13">
        <f t="shared" si="7"/>
        <v>0.005052389947269254</v>
      </c>
      <c r="L63" s="13">
        <f t="shared" si="7"/>
        <v>0.0056268705363256965</v>
      </c>
      <c r="M63" s="13">
        <f t="shared" si="7"/>
        <v>0.0052605358721547965</v>
      </c>
      <c r="N63" s="13">
        <f t="shared" si="7"/>
        <v>0</v>
      </c>
      <c r="O63" s="13">
        <f t="shared" si="7"/>
        <v>0</v>
      </c>
      <c r="P63" s="13">
        <f t="shared" si="7"/>
        <v>0.005362122762477017</v>
      </c>
      <c r="Q63" s="13">
        <f t="shared" si="7"/>
        <v>0.001926113030679956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0.0030116877004380785</v>
      </c>
      <c r="W63" s="13">
        <f t="shared" si="7"/>
        <v>0.004022283010674462</v>
      </c>
      <c r="X63" s="13">
        <f t="shared" si="7"/>
        <v>0</v>
      </c>
      <c r="Y63" s="13">
        <f t="shared" si="7"/>
        <v>0</v>
      </c>
      <c r="Z63" s="14">
        <f t="shared" si="7"/>
        <v>0.004022283010674462</v>
      </c>
    </row>
    <row r="64" spans="1:26" ht="12.75">
      <c r="A64" s="38" t="s">
        <v>69</v>
      </c>
      <c r="B64" s="12">
        <f t="shared" si="7"/>
        <v>12.528859175795038</v>
      </c>
      <c r="C64" s="12">
        <f t="shared" si="7"/>
        <v>0</v>
      </c>
      <c r="D64" s="3">
        <f t="shared" si="7"/>
        <v>0.41349218134259313</v>
      </c>
      <c r="E64" s="13">
        <f t="shared" si="7"/>
        <v>12.963644729439103</v>
      </c>
      <c r="F64" s="13">
        <f t="shared" si="7"/>
        <v>22.659103920673992</v>
      </c>
      <c r="G64" s="13">
        <f t="shared" si="7"/>
        <v>25.21632507014474</v>
      </c>
      <c r="H64" s="13">
        <f t="shared" si="7"/>
        <v>20.09989491592551</v>
      </c>
      <c r="I64" s="13">
        <f t="shared" si="7"/>
        <v>22.653095574820608</v>
      </c>
      <c r="J64" s="13">
        <f t="shared" si="7"/>
        <v>23.705533387371435</v>
      </c>
      <c r="K64" s="13">
        <f t="shared" si="7"/>
        <v>21.263374144278067</v>
      </c>
      <c r="L64" s="13">
        <f t="shared" si="7"/>
        <v>12.368088930013565</v>
      </c>
      <c r="M64" s="13">
        <f t="shared" si="7"/>
        <v>18.735725726873223</v>
      </c>
      <c r="N64" s="13">
        <f t="shared" si="7"/>
        <v>12.306945834019325</v>
      </c>
      <c r="O64" s="13">
        <f t="shared" si="7"/>
        <v>15.29387006729332</v>
      </c>
      <c r="P64" s="13">
        <f t="shared" si="7"/>
        <v>17.158014891765777</v>
      </c>
      <c r="Q64" s="13">
        <f t="shared" si="7"/>
        <v>14.888756616317059</v>
      </c>
      <c r="R64" s="13">
        <f t="shared" si="7"/>
        <v>9.002690238278248</v>
      </c>
      <c r="S64" s="13">
        <f t="shared" si="7"/>
        <v>14.069281762606515</v>
      </c>
      <c r="T64" s="13">
        <f t="shared" si="7"/>
        <v>0</v>
      </c>
      <c r="U64" s="13">
        <f t="shared" si="7"/>
        <v>11.53666472044458</v>
      </c>
      <c r="V64" s="13">
        <f t="shared" si="7"/>
        <v>17.565928966843465</v>
      </c>
      <c r="W64" s="13">
        <f t="shared" si="7"/>
        <v>12.963644729439103</v>
      </c>
      <c r="X64" s="13">
        <f t="shared" si="7"/>
        <v>0</v>
      </c>
      <c r="Y64" s="13">
        <f t="shared" si="7"/>
        <v>0</v>
      </c>
      <c r="Z64" s="14">
        <f t="shared" si="7"/>
        <v>12.963644729439103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69337777</v>
      </c>
      <c r="C68" s="18">
        <v>0</v>
      </c>
      <c r="D68" s="19">
        <v>60349392</v>
      </c>
      <c r="E68" s="20">
        <v>73145675</v>
      </c>
      <c r="F68" s="20">
        <v>6426564</v>
      </c>
      <c r="G68" s="20">
        <v>6385187</v>
      </c>
      <c r="H68" s="20">
        <v>5679484</v>
      </c>
      <c r="I68" s="20">
        <v>18491235</v>
      </c>
      <c r="J68" s="20">
        <v>6123339</v>
      </c>
      <c r="K68" s="20">
        <v>6002896</v>
      </c>
      <c r="L68" s="20">
        <v>5954228</v>
      </c>
      <c r="M68" s="20">
        <v>18080463</v>
      </c>
      <c r="N68" s="20">
        <v>6026596</v>
      </c>
      <c r="O68" s="20">
        <v>6156032</v>
      </c>
      <c r="P68" s="20">
        <v>6326901</v>
      </c>
      <c r="Q68" s="20">
        <v>18509529</v>
      </c>
      <c r="R68" s="20">
        <v>6201220</v>
      </c>
      <c r="S68" s="20">
        <v>6201220</v>
      </c>
      <c r="T68" s="20">
        <v>0</v>
      </c>
      <c r="U68" s="20">
        <v>12402440</v>
      </c>
      <c r="V68" s="20">
        <v>67483667</v>
      </c>
      <c r="W68" s="20">
        <v>73145675</v>
      </c>
      <c r="X68" s="20">
        <v>0</v>
      </c>
      <c r="Y68" s="19">
        <v>0</v>
      </c>
      <c r="Z68" s="22">
        <v>73145675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40673892</v>
      </c>
      <c r="C70" s="18">
        <v>0</v>
      </c>
      <c r="D70" s="19">
        <v>88920068</v>
      </c>
      <c r="E70" s="20">
        <v>75654972</v>
      </c>
      <c r="F70" s="20">
        <v>3123112</v>
      </c>
      <c r="G70" s="20">
        <v>3458427</v>
      </c>
      <c r="H70" s="20">
        <v>3191438</v>
      </c>
      <c r="I70" s="20">
        <v>9772977</v>
      </c>
      <c r="J70" s="20">
        <v>2942823</v>
      </c>
      <c r="K70" s="20">
        <v>3181040</v>
      </c>
      <c r="L70" s="20">
        <v>3427872</v>
      </c>
      <c r="M70" s="20">
        <v>9551735</v>
      </c>
      <c r="N70" s="20">
        <v>3781881</v>
      </c>
      <c r="O70" s="20">
        <v>4430410</v>
      </c>
      <c r="P70" s="20">
        <v>3503514</v>
      </c>
      <c r="Q70" s="20">
        <v>11715805</v>
      </c>
      <c r="R70" s="20">
        <v>3199877</v>
      </c>
      <c r="S70" s="20">
        <v>2438319</v>
      </c>
      <c r="T70" s="20">
        <v>0</v>
      </c>
      <c r="U70" s="20">
        <v>5638196</v>
      </c>
      <c r="V70" s="20">
        <v>36678713</v>
      </c>
      <c r="W70" s="20">
        <v>75654972</v>
      </c>
      <c r="X70" s="20">
        <v>0</v>
      </c>
      <c r="Y70" s="19">
        <v>0</v>
      </c>
      <c r="Z70" s="22">
        <v>75654972</v>
      </c>
    </row>
    <row r="71" spans="1:26" ht="12.75" hidden="1">
      <c r="A71" s="38" t="s">
        <v>67</v>
      </c>
      <c r="B71" s="18">
        <v>62855130</v>
      </c>
      <c r="C71" s="18">
        <v>0</v>
      </c>
      <c r="D71" s="19">
        <v>38692997</v>
      </c>
      <c r="E71" s="20">
        <v>51645342</v>
      </c>
      <c r="F71" s="20">
        <v>6933715</v>
      </c>
      <c r="G71" s="20">
        <v>5276417</v>
      </c>
      <c r="H71" s="20">
        <v>4901838</v>
      </c>
      <c r="I71" s="20">
        <v>17111970</v>
      </c>
      <c r="J71" s="20">
        <v>6338430</v>
      </c>
      <c r="K71" s="20">
        <v>7608335</v>
      </c>
      <c r="L71" s="20">
        <v>4547783</v>
      </c>
      <c r="M71" s="20">
        <v>18494548</v>
      </c>
      <c r="N71" s="20">
        <v>5121042</v>
      </c>
      <c r="O71" s="20">
        <v>4158727</v>
      </c>
      <c r="P71" s="20">
        <v>6738348</v>
      </c>
      <c r="Q71" s="20">
        <v>16018117</v>
      </c>
      <c r="R71" s="20">
        <v>8530793</v>
      </c>
      <c r="S71" s="20">
        <v>3882200</v>
      </c>
      <c r="T71" s="20">
        <v>0</v>
      </c>
      <c r="U71" s="20">
        <v>12412993</v>
      </c>
      <c r="V71" s="20">
        <v>64037628</v>
      </c>
      <c r="W71" s="20">
        <v>51645342</v>
      </c>
      <c r="X71" s="20">
        <v>0</v>
      </c>
      <c r="Y71" s="19">
        <v>0</v>
      </c>
      <c r="Z71" s="22">
        <v>51645342</v>
      </c>
    </row>
    <row r="72" spans="1:26" ht="12.75" hidden="1">
      <c r="A72" s="38" t="s">
        <v>68</v>
      </c>
      <c r="B72" s="18">
        <v>23570348</v>
      </c>
      <c r="C72" s="18">
        <v>0</v>
      </c>
      <c r="D72" s="19">
        <v>27446007</v>
      </c>
      <c r="E72" s="20">
        <v>27447099</v>
      </c>
      <c r="F72" s="20">
        <v>2780896</v>
      </c>
      <c r="G72" s="20">
        <v>368766</v>
      </c>
      <c r="H72" s="20">
        <v>1991479</v>
      </c>
      <c r="I72" s="20">
        <v>5141141</v>
      </c>
      <c r="J72" s="20">
        <v>2082186</v>
      </c>
      <c r="K72" s="20">
        <v>2098017</v>
      </c>
      <c r="L72" s="20">
        <v>1883818</v>
      </c>
      <c r="M72" s="20">
        <v>6064021</v>
      </c>
      <c r="N72" s="20">
        <v>2155465</v>
      </c>
      <c r="O72" s="20">
        <v>1870048</v>
      </c>
      <c r="P72" s="20">
        <v>2256569</v>
      </c>
      <c r="Q72" s="20">
        <v>6282082</v>
      </c>
      <c r="R72" s="20">
        <v>2182553</v>
      </c>
      <c r="S72" s="20">
        <v>2012398</v>
      </c>
      <c r="T72" s="20">
        <v>0</v>
      </c>
      <c r="U72" s="20">
        <v>4194951</v>
      </c>
      <c r="V72" s="20">
        <v>21682195</v>
      </c>
      <c r="W72" s="20">
        <v>27447099</v>
      </c>
      <c r="X72" s="20">
        <v>0</v>
      </c>
      <c r="Y72" s="19">
        <v>0</v>
      </c>
      <c r="Z72" s="22">
        <v>27447099</v>
      </c>
    </row>
    <row r="73" spans="1:26" ht="12.75" hidden="1">
      <c r="A73" s="38" t="s">
        <v>69</v>
      </c>
      <c r="B73" s="18">
        <v>16797084</v>
      </c>
      <c r="C73" s="18">
        <v>0</v>
      </c>
      <c r="D73" s="19">
        <v>20485998</v>
      </c>
      <c r="E73" s="20">
        <v>20485998</v>
      </c>
      <c r="F73" s="20">
        <v>1376396</v>
      </c>
      <c r="G73" s="20">
        <v>1375014</v>
      </c>
      <c r="H73" s="20">
        <v>1383654</v>
      </c>
      <c r="I73" s="20">
        <v>4135064</v>
      </c>
      <c r="J73" s="20">
        <v>990659</v>
      </c>
      <c r="K73" s="20">
        <v>1253912</v>
      </c>
      <c r="L73" s="20">
        <v>1270932</v>
      </c>
      <c r="M73" s="20">
        <v>3515503</v>
      </c>
      <c r="N73" s="20">
        <v>1263376</v>
      </c>
      <c r="O73" s="20">
        <v>1240242</v>
      </c>
      <c r="P73" s="20">
        <v>1215974</v>
      </c>
      <c r="Q73" s="20">
        <v>3719592</v>
      </c>
      <c r="R73" s="20">
        <v>1259368</v>
      </c>
      <c r="S73" s="20">
        <v>1260043</v>
      </c>
      <c r="T73" s="20">
        <v>0</v>
      </c>
      <c r="U73" s="20">
        <v>2519411</v>
      </c>
      <c r="V73" s="20">
        <v>13889570</v>
      </c>
      <c r="W73" s="20">
        <v>20485998</v>
      </c>
      <c r="X73" s="20">
        <v>0</v>
      </c>
      <c r="Y73" s="19">
        <v>0</v>
      </c>
      <c r="Z73" s="22">
        <v>20485998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25002751</v>
      </c>
      <c r="C75" s="27">
        <v>0</v>
      </c>
      <c r="D75" s="28">
        <v>24388248</v>
      </c>
      <c r="E75" s="29">
        <v>24333468</v>
      </c>
      <c r="F75" s="29">
        <v>2367327</v>
      </c>
      <c r="G75" s="29">
        <v>2302342</v>
      </c>
      <c r="H75" s="29">
        <v>1890805</v>
      </c>
      <c r="I75" s="29">
        <v>6560474</v>
      </c>
      <c r="J75" s="29">
        <v>2422398</v>
      </c>
      <c r="K75" s="29">
        <v>2483111</v>
      </c>
      <c r="L75" s="29">
        <v>1779559</v>
      </c>
      <c r="M75" s="29">
        <v>6685068</v>
      </c>
      <c r="N75" s="29">
        <v>2530812</v>
      </c>
      <c r="O75" s="29">
        <v>2574859</v>
      </c>
      <c r="P75" s="29">
        <v>2596158</v>
      </c>
      <c r="Q75" s="29">
        <v>7701829</v>
      </c>
      <c r="R75" s="29">
        <v>2756219</v>
      </c>
      <c r="S75" s="29">
        <v>2817143</v>
      </c>
      <c r="T75" s="29">
        <v>0</v>
      </c>
      <c r="U75" s="29">
        <v>5573362</v>
      </c>
      <c r="V75" s="29">
        <v>26520733</v>
      </c>
      <c r="W75" s="29">
        <v>24333468</v>
      </c>
      <c r="X75" s="29">
        <v>0</v>
      </c>
      <c r="Y75" s="28">
        <v>0</v>
      </c>
      <c r="Z75" s="30">
        <v>24333468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23439158</v>
      </c>
      <c r="C77" s="18">
        <v>0</v>
      </c>
      <c r="D77" s="19">
        <v>60349392</v>
      </c>
      <c r="E77" s="20">
        <v>73145675</v>
      </c>
      <c r="F77" s="20">
        <v>4669267</v>
      </c>
      <c r="G77" s="20">
        <v>4218863</v>
      </c>
      <c r="H77" s="20">
        <v>6172114</v>
      </c>
      <c r="I77" s="20">
        <v>15060244</v>
      </c>
      <c r="J77" s="20">
        <v>3755688</v>
      </c>
      <c r="K77" s="20">
        <v>3869359</v>
      </c>
      <c r="L77" s="20">
        <v>2989876</v>
      </c>
      <c r="M77" s="20">
        <v>10614923</v>
      </c>
      <c r="N77" s="20">
        <v>3805771</v>
      </c>
      <c r="O77" s="20">
        <v>5296584</v>
      </c>
      <c r="P77" s="20">
        <v>3860819</v>
      </c>
      <c r="Q77" s="20">
        <v>12963174</v>
      </c>
      <c r="R77" s="20">
        <v>3222019</v>
      </c>
      <c r="S77" s="20">
        <v>4453059</v>
      </c>
      <c r="T77" s="20">
        <v>0</v>
      </c>
      <c r="U77" s="20">
        <v>7675078</v>
      </c>
      <c r="V77" s="20">
        <v>46313419</v>
      </c>
      <c r="W77" s="20">
        <v>73145675</v>
      </c>
      <c r="X77" s="20">
        <v>0</v>
      </c>
      <c r="Y77" s="19">
        <v>0</v>
      </c>
      <c r="Z77" s="22">
        <v>73145675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52476844</v>
      </c>
      <c r="C79" s="18">
        <v>0</v>
      </c>
      <c r="D79" s="19">
        <v>118029728</v>
      </c>
      <c r="E79" s="20">
        <v>72623087</v>
      </c>
      <c r="F79" s="20">
        <v>8588803</v>
      </c>
      <c r="G79" s="20">
        <v>5216678</v>
      </c>
      <c r="H79" s="20">
        <v>5268372</v>
      </c>
      <c r="I79" s="20">
        <v>19073853</v>
      </c>
      <c r="J79" s="20">
        <v>5202368</v>
      </c>
      <c r="K79" s="20">
        <v>8363152</v>
      </c>
      <c r="L79" s="20">
        <v>5778060</v>
      </c>
      <c r="M79" s="20">
        <v>19343580</v>
      </c>
      <c r="N79" s="20">
        <v>2721137</v>
      </c>
      <c r="O79" s="20">
        <v>6395955</v>
      </c>
      <c r="P79" s="20">
        <v>5319334</v>
      </c>
      <c r="Q79" s="20">
        <v>14436426</v>
      </c>
      <c r="R79" s="20">
        <v>6334224</v>
      </c>
      <c r="S79" s="20">
        <v>2369012</v>
      </c>
      <c r="T79" s="20">
        <v>0</v>
      </c>
      <c r="U79" s="20">
        <v>8703236</v>
      </c>
      <c r="V79" s="20">
        <v>61557095</v>
      </c>
      <c r="W79" s="20">
        <v>72623087</v>
      </c>
      <c r="X79" s="20">
        <v>0</v>
      </c>
      <c r="Y79" s="19">
        <v>0</v>
      </c>
      <c r="Z79" s="22">
        <v>72623087</v>
      </c>
    </row>
    <row r="80" spans="1:26" ht="12.75" hidden="1">
      <c r="A80" s="38" t="s">
        <v>67</v>
      </c>
      <c r="B80" s="18">
        <v>107992246</v>
      </c>
      <c r="C80" s="18">
        <v>0</v>
      </c>
      <c r="D80" s="19">
        <v>32728205</v>
      </c>
      <c r="E80" s="20">
        <v>50441884</v>
      </c>
      <c r="F80" s="20">
        <v>3102804</v>
      </c>
      <c r="G80" s="20">
        <v>2371383</v>
      </c>
      <c r="H80" s="20">
        <v>2817356</v>
      </c>
      <c r="I80" s="20">
        <v>8291543</v>
      </c>
      <c r="J80" s="20">
        <v>2541824</v>
      </c>
      <c r="K80" s="20">
        <v>2831266</v>
      </c>
      <c r="L80" s="20">
        <v>2427151</v>
      </c>
      <c r="M80" s="20">
        <v>7800241</v>
      </c>
      <c r="N80" s="20">
        <v>2052487</v>
      </c>
      <c r="O80" s="20">
        <v>4666600</v>
      </c>
      <c r="P80" s="20">
        <v>3004018</v>
      </c>
      <c r="Q80" s="20">
        <v>9723105</v>
      </c>
      <c r="R80" s="20">
        <v>1721199</v>
      </c>
      <c r="S80" s="20">
        <v>3409321</v>
      </c>
      <c r="T80" s="20">
        <v>0</v>
      </c>
      <c r="U80" s="20">
        <v>5130520</v>
      </c>
      <c r="V80" s="20">
        <v>30945409</v>
      </c>
      <c r="W80" s="20">
        <v>50441884</v>
      </c>
      <c r="X80" s="20">
        <v>0</v>
      </c>
      <c r="Y80" s="19">
        <v>0</v>
      </c>
      <c r="Z80" s="22">
        <v>50441884</v>
      </c>
    </row>
    <row r="81" spans="1:26" ht="12.75" hidden="1">
      <c r="A81" s="38" t="s">
        <v>68</v>
      </c>
      <c r="B81" s="18">
        <v>1193</v>
      </c>
      <c r="C81" s="18">
        <v>0</v>
      </c>
      <c r="D81" s="19">
        <v>12</v>
      </c>
      <c r="E81" s="20">
        <v>1104</v>
      </c>
      <c r="F81" s="20">
        <v>1</v>
      </c>
      <c r="G81" s="20">
        <v>106</v>
      </c>
      <c r="H81" s="20">
        <v>106</v>
      </c>
      <c r="I81" s="20">
        <v>213</v>
      </c>
      <c r="J81" s="20">
        <v>107</v>
      </c>
      <c r="K81" s="20">
        <v>106</v>
      </c>
      <c r="L81" s="20">
        <v>106</v>
      </c>
      <c r="M81" s="20">
        <v>319</v>
      </c>
      <c r="N81" s="20">
        <v>0</v>
      </c>
      <c r="O81" s="20">
        <v>0</v>
      </c>
      <c r="P81" s="20">
        <v>121</v>
      </c>
      <c r="Q81" s="20">
        <v>121</v>
      </c>
      <c r="R81" s="20">
        <v>0</v>
      </c>
      <c r="S81" s="20">
        <v>0</v>
      </c>
      <c r="T81" s="20">
        <v>0</v>
      </c>
      <c r="U81" s="20">
        <v>0</v>
      </c>
      <c r="V81" s="20">
        <v>653</v>
      </c>
      <c r="W81" s="20">
        <v>1104</v>
      </c>
      <c r="X81" s="20">
        <v>0</v>
      </c>
      <c r="Y81" s="19">
        <v>0</v>
      </c>
      <c r="Z81" s="22">
        <v>1104</v>
      </c>
    </row>
    <row r="82" spans="1:26" ht="12.75" hidden="1">
      <c r="A82" s="38" t="s">
        <v>69</v>
      </c>
      <c r="B82" s="18">
        <v>2104483</v>
      </c>
      <c r="C82" s="18">
        <v>0</v>
      </c>
      <c r="D82" s="19">
        <v>84708</v>
      </c>
      <c r="E82" s="20">
        <v>2655732</v>
      </c>
      <c r="F82" s="20">
        <v>311879</v>
      </c>
      <c r="G82" s="20">
        <v>346728</v>
      </c>
      <c r="H82" s="20">
        <v>278113</v>
      </c>
      <c r="I82" s="20">
        <v>936720</v>
      </c>
      <c r="J82" s="20">
        <v>234841</v>
      </c>
      <c r="K82" s="20">
        <v>266624</v>
      </c>
      <c r="L82" s="20">
        <v>157190</v>
      </c>
      <c r="M82" s="20">
        <v>658655</v>
      </c>
      <c r="N82" s="20">
        <v>155483</v>
      </c>
      <c r="O82" s="20">
        <v>189681</v>
      </c>
      <c r="P82" s="20">
        <v>208637</v>
      </c>
      <c r="Q82" s="20">
        <v>553801</v>
      </c>
      <c r="R82" s="20">
        <v>113377</v>
      </c>
      <c r="S82" s="20">
        <v>177279</v>
      </c>
      <c r="T82" s="20">
        <v>0</v>
      </c>
      <c r="U82" s="20">
        <v>290656</v>
      </c>
      <c r="V82" s="20">
        <v>2439832</v>
      </c>
      <c r="W82" s="20">
        <v>2655732</v>
      </c>
      <c r="X82" s="20">
        <v>0</v>
      </c>
      <c r="Y82" s="19">
        <v>0</v>
      </c>
      <c r="Z82" s="22">
        <v>2655732</v>
      </c>
    </row>
    <row r="83" spans="1:26" ht="12.75" hidden="1">
      <c r="A83" s="38"/>
      <c r="B83" s="18">
        <v>-96088870</v>
      </c>
      <c r="C83" s="18"/>
      <c r="D83" s="19"/>
      <c r="E83" s="20"/>
      <c r="F83" s="20">
        <v>77113299</v>
      </c>
      <c r="G83" s="20"/>
      <c r="H83" s="20"/>
      <c r="I83" s="20">
        <v>77113299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77113299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89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58780223</v>
      </c>
      <c r="C5" s="18">
        <v>0</v>
      </c>
      <c r="D5" s="58">
        <v>57093311</v>
      </c>
      <c r="E5" s="59">
        <v>62000000</v>
      </c>
      <c r="F5" s="59">
        <v>67376627</v>
      </c>
      <c r="G5" s="59">
        <v>5114160</v>
      </c>
      <c r="H5" s="59">
        <v>5421973</v>
      </c>
      <c r="I5" s="59">
        <v>77912760</v>
      </c>
      <c r="J5" s="59">
        <v>0</v>
      </c>
      <c r="K5" s="59">
        <v>5055278</v>
      </c>
      <c r="L5" s="59">
        <v>5291654</v>
      </c>
      <c r="M5" s="59">
        <v>10346932</v>
      </c>
      <c r="N5" s="59">
        <v>4975455</v>
      </c>
      <c r="O5" s="59">
        <v>5835285</v>
      </c>
      <c r="P5" s="59">
        <v>19802960</v>
      </c>
      <c r="Q5" s="59">
        <v>30613700</v>
      </c>
      <c r="R5" s="59">
        <v>8144875</v>
      </c>
      <c r="S5" s="59">
        <v>4231711</v>
      </c>
      <c r="T5" s="59">
        <v>11072834</v>
      </c>
      <c r="U5" s="59">
        <v>23449420</v>
      </c>
      <c r="V5" s="59">
        <v>142322812</v>
      </c>
      <c r="W5" s="59">
        <v>62000000</v>
      </c>
      <c r="X5" s="59">
        <v>80322812</v>
      </c>
      <c r="Y5" s="60">
        <v>129.55</v>
      </c>
      <c r="Z5" s="61">
        <v>62000000</v>
      </c>
    </row>
    <row r="6" spans="1:26" ht="12.75">
      <c r="A6" s="57" t="s">
        <v>32</v>
      </c>
      <c r="B6" s="18">
        <v>258402718</v>
      </c>
      <c r="C6" s="18">
        <v>0</v>
      </c>
      <c r="D6" s="58">
        <v>273674310</v>
      </c>
      <c r="E6" s="59">
        <v>284502702</v>
      </c>
      <c r="F6" s="59">
        <v>15467178</v>
      </c>
      <c r="G6" s="59">
        <v>23732662</v>
      </c>
      <c r="H6" s="59">
        <v>4241762</v>
      </c>
      <c r="I6" s="59">
        <v>43441602</v>
      </c>
      <c r="J6" s="59">
        <v>756075</v>
      </c>
      <c r="K6" s="59">
        <v>19028004</v>
      </c>
      <c r="L6" s="59">
        <v>18513973</v>
      </c>
      <c r="M6" s="59">
        <v>38298052</v>
      </c>
      <c r="N6" s="59">
        <v>19123839</v>
      </c>
      <c r="O6" s="59">
        <v>18450317</v>
      </c>
      <c r="P6" s="59">
        <v>17529536</v>
      </c>
      <c r="Q6" s="59">
        <v>55103692</v>
      </c>
      <c r="R6" s="59">
        <v>17398151</v>
      </c>
      <c r="S6" s="59">
        <v>14760703</v>
      </c>
      <c r="T6" s="59">
        <v>16873482</v>
      </c>
      <c r="U6" s="59">
        <v>49032336</v>
      </c>
      <c r="V6" s="59">
        <v>185875682</v>
      </c>
      <c r="W6" s="59">
        <v>284502702</v>
      </c>
      <c r="X6" s="59">
        <v>-98627020</v>
      </c>
      <c r="Y6" s="60">
        <v>-34.67</v>
      </c>
      <c r="Z6" s="61">
        <v>284502702</v>
      </c>
    </row>
    <row r="7" spans="1:26" ht="12.75">
      <c r="A7" s="57" t="s">
        <v>33</v>
      </c>
      <c r="B7" s="18">
        <v>1993102</v>
      </c>
      <c r="C7" s="18">
        <v>0</v>
      </c>
      <c r="D7" s="58">
        <v>1510500</v>
      </c>
      <c r="E7" s="59">
        <v>3510500</v>
      </c>
      <c r="F7" s="59">
        <v>25310</v>
      </c>
      <c r="G7" s="59">
        <v>0</v>
      </c>
      <c r="H7" s="59">
        <v>70548</v>
      </c>
      <c r="I7" s="59">
        <v>95858</v>
      </c>
      <c r="J7" s="59">
        <v>0</v>
      </c>
      <c r="K7" s="59">
        <v>0</v>
      </c>
      <c r="L7" s="59">
        <v>0</v>
      </c>
      <c r="M7" s="59">
        <v>0</v>
      </c>
      <c r="N7" s="59">
        <v>600</v>
      </c>
      <c r="O7" s="59">
        <v>862987</v>
      </c>
      <c r="P7" s="59">
        <v>76542</v>
      </c>
      <c r="Q7" s="59">
        <v>940129</v>
      </c>
      <c r="R7" s="59">
        <v>0</v>
      </c>
      <c r="S7" s="59">
        <v>0</v>
      </c>
      <c r="T7" s="59">
        <v>4708761</v>
      </c>
      <c r="U7" s="59">
        <v>4708761</v>
      </c>
      <c r="V7" s="59">
        <v>5744748</v>
      </c>
      <c r="W7" s="59">
        <v>3510500</v>
      </c>
      <c r="X7" s="59">
        <v>2234248</v>
      </c>
      <c r="Y7" s="60">
        <v>63.64</v>
      </c>
      <c r="Z7" s="61">
        <v>3510500</v>
      </c>
    </row>
    <row r="8" spans="1:26" ht="12.75">
      <c r="A8" s="57" t="s">
        <v>34</v>
      </c>
      <c r="B8" s="18">
        <v>158292863</v>
      </c>
      <c r="C8" s="18">
        <v>0</v>
      </c>
      <c r="D8" s="58">
        <v>152983150</v>
      </c>
      <c r="E8" s="59">
        <v>153579150</v>
      </c>
      <c r="F8" s="59">
        <v>-34162</v>
      </c>
      <c r="G8" s="59">
        <v>91551</v>
      </c>
      <c r="H8" s="59">
        <v>21528</v>
      </c>
      <c r="I8" s="59">
        <v>78917</v>
      </c>
      <c r="J8" s="59">
        <v>34162</v>
      </c>
      <c r="K8" s="59">
        <v>48914660</v>
      </c>
      <c r="L8" s="59">
        <v>0</v>
      </c>
      <c r="M8" s="59">
        <v>48948822</v>
      </c>
      <c r="N8" s="59">
        <v>0</v>
      </c>
      <c r="O8" s="59">
        <v>0</v>
      </c>
      <c r="P8" s="59">
        <v>36923000</v>
      </c>
      <c r="Q8" s="59">
        <v>36923000</v>
      </c>
      <c r="R8" s="59">
        <v>0</v>
      </c>
      <c r="S8" s="59">
        <v>871531</v>
      </c>
      <c r="T8" s="59">
        <v>0</v>
      </c>
      <c r="U8" s="59">
        <v>871531</v>
      </c>
      <c r="V8" s="59">
        <v>86822270</v>
      </c>
      <c r="W8" s="59">
        <v>153579150</v>
      </c>
      <c r="X8" s="59">
        <v>-66756880</v>
      </c>
      <c r="Y8" s="60">
        <v>-43.47</v>
      </c>
      <c r="Z8" s="61">
        <v>153579150</v>
      </c>
    </row>
    <row r="9" spans="1:26" ht="12.75">
      <c r="A9" s="57" t="s">
        <v>35</v>
      </c>
      <c r="B9" s="18">
        <v>58851501</v>
      </c>
      <c r="C9" s="18">
        <v>0</v>
      </c>
      <c r="D9" s="58">
        <v>55502704</v>
      </c>
      <c r="E9" s="59">
        <v>55702704</v>
      </c>
      <c r="F9" s="59">
        <v>-185799</v>
      </c>
      <c r="G9" s="59">
        <v>3280298</v>
      </c>
      <c r="H9" s="59">
        <v>18202579</v>
      </c>
      <c r="I9" s="59">
        <v>21297078</v>
      </c>
      <c r="J9" s="59">
        <v>4276570</v>
      </c>
      <c r="K9" s="59">
        <v>8013453</v>
      </c>
      <c r="L9" s="59">
        <v>7864582</v>
      </c>
      <c r="M9" s="59">
        <v>20154605</v>
      </c>
      <c r="N9" s="59">
        <v>6565046</v>
      </c>
      <c r="O9" s="59">
        <v>2621217</v>
      </c>
      <c r="P9" s="59">
        <v>6844102</v>
      </c>
      <c r="Q9" s="59">
        <v>16030365</v>
      </c>
      <c r="R9" s="59">
        <v>-267292</v>
      </c>
      <c r="S9" s="59">
        <v>11689804</v>
      </c>
      <c r="T9" s="59">
        <v>7695445</v>
      </c>
      <c r="U9" s="59">
        <v>19117957</v>
      </c>
      <c r="V9" s="59">
        <v>76600005</v>
      </c>
      <c r="W9" s="59">
        <v>55702704</v>
      </c>
      <c r="X9" s="59">
        <v>20897301</v>
      </c>
      <c r="Y9" s="60">
        <v>37.52</v>
      </c>
      <c r="Z9" s="61">
        <v>55702704</v>
      </c>
    </row>
    <row r="10" spans="1:26" ht="20.25">
      <c r="A10" s="62" t="s">
        <v>109</v>
      </c>
      <c r="B10" s="63">
        <f>SUM(B5:B9)</f>
        <v>536320407</v>
      </c>
      <c r="C10" s="63">
        <f>SUM(C5:C9)</f>
        <v>0</v>
      </c>
      <c r="D10" s="64">
        <f aca="true" t="shared" si="0" ref="D10:Z10">SUM(D5:D9)</f>
        <v>540763975</v>
      </c>
      <c r="E10" s="65">
        <f t="shared" si="0"/>
        <v>559295056</v>
      </c>
      <c r="F10" s="65">
        <f t="shared" si="0"/>
        <v>82649154</v>
      </c>
      <c r="G10" s="65">
        <f t="shared" si="0"/>
        <v>32218671</v>
      </c>
      <c r="H10" s="65">
        <f t="shared" si="0"/>
        <v>27958390</v>
      </c>
      <c r="I10" s="65">
        <f t="shared" si="0"/>
        <v>142826215</v>
      </c>
      <c r="J10" s="65">
        <f t="shared" si="0"/>
        <v>5066807</v>
      </c>
      <c r="K10" s="65">
        <f t="shared" si="0"/>
        <v>81011395</v>
      </c>
      <c r="L10" s="65">
        <f t="shared" si="0"/>
        <v>31670209</v>
      </c>
      <c r="M10" s="65">
        <f t="shared" si="0"/>
        <v>117748411</v>
      </c>
      <c r="N10" s="65">
        <f t="shared" si="0"/>
        <v>30664940</v>
      </c>
      <c r="O10" s="65">
        <f t="shared" si="0"/>
        <v>27769806</v>
      </c>
      <c r="P10" s="65">
        <f t="shared" si="0"/>
        <v>81176140</v>
      </c>
      <c r="Q10" s="65">
        <f t="shared" si="0"/>
        <v>139610886</v>
      </c>
      <c r="R10" s="65">
        <f t="shared" si="0"/>
        <v>25275734</v>
      </c>
      <c r="S10" s="65">
        <f t="shared" si="0"/>
        <v>31553749</v>
      </c>
      <c r="T10" s="65">
        <f t="shared" si="0"/>
        <v>40350522</v>
      </c>
      <c r="U10" s="65">
        <f t="shared" si="0"/>
        <v>97180005</v>
      </c>
      <c r="V10" s="65">
        <f t="shared" si="0"/>
        <v>497365517</v>
      </c>
      <c r="W10" s="65">
        <f t="shared" si="0"/>
        <v>559295056</v>
      </c>
      <c r="X10" s="65">
        <f t="shared" si="0"/>
        <v>-61929539</v>
      </c>
      <c r="Y10" s="66">
        <f>+IF(W10&lt;&gt;0,(X10/W10)*100,0)</f>
        <v>-11.072784988108317</v>
      </c>
      <c r="Z10" s="67">
        <f t="shared" si="0"/>
        <v>559295056</v>
      </c>
    </row>
    <row r="11" spans="1:26" ht="12.75">
      <c r="A11" s="57" t="s">
        <v>36</v>
      </c>
      <c r="B11" s="18">
        <v>177739620</v>
      </c>
      <c r="C11" s="18">
        <v>0</v>
      </c>
      <c r="D11" s="58">
        <v>199908397</v>
      </c>
      <c r="E11" s="59">
        <v>192927596</v>
      </c>
      <c r="F11" s="59">
        <v>5971614</v>
      </c>
      <c r="G11" s="59">
        <v>15564199</v>
      </c>
      <c r="H11" s="59">
        <v>15733393</v>
      </c>
      <c r="I11" s="59">
        <v>37269206</v>
      </c>
      <c r="J11" s="59">
        <v>9656772</v>
      </c>
      <c r="K11" s="59">
        <v>18604989</v>
      </c>
      <c r="L11" s="59">
        <v>16095684</v>
      </c>
      <c r="M11" s="59">
        <v>44357445</v>
      </c>
      <c r="N11" s="59">
        <v>15897271</v>
      </c>
      <c r="O11" s="59">
        <v>15563237</v>
      </c>
      <c r="P11" s="59">
        <v>16373534</v>
      </c>
      <c r="Q11" s="59">
        <v>47834042</v>
      </c>
      <c r="R11" s="59">
        <v>15682832</v>
      </c>
      <c r="S11" s="59">
        <v>16186968</v>
      </c>
      <c r="T11" s="59">
        <v>16723683</v>
      </c>
      <c r="U11" s="59">
        <v>48593483</v>
      </c>
      <c r="V11" s="59">
        <v>178054176</v>
      </c>
      <c r="W11" s="59">
        <v>192927596</v>
      </c>
      <c r="X11" s="59">
        <v>-14873420</v>
      </c>
      <c r="Y11" s="60">
        <v>-7.71</v>
      </c>
      <c r="Z11" s="61">
        <v>192927596</v>
      </c>
    </row>
    <row r="12" spans="1:26" ht="12.75">
      <c r="A12" s="57" t="s">
        <v>37</v>
      </c>
      <c r="B12" s="18">
        <v>10541136</v>
      </c>
      <c r="C12" s="18">
        <v>0</v>
      </c>
      <c r="D12" s="58">
        <v>10389878</v>
      </c>
      <c r="E12" s="59">
        <v>10389878</v>
      </c>
      <c r="F12" s="59">
        <v>3774</v>
      </c>
      <c r="G12" s="59">
        <v>885217</v>
      </c>
      <c r="H12" s="59">
        <v>885217</v>
      </c>
      <c r="I12" s="59">
        <v>1774208</v>
      </c>
      <c r="J12" s="59">
        <v>884083</v>
      </c>
      <c r="K12" s="59">
        <v>875703</v>
      </c>
      <c r="L12" s="59">
        <v>897418</v>
      </c>
      <c r="M12" s="59">
        <v>2657204</v>
      </c>
      <c r="N12" s="59">
        <v>888867</v>
      </c>
      <c r="O12" s="59">
        <v>881567</v>
      </c>
      <c r="P12" s="59">
        <v>886217</v>
      </c>
      <c r="Q12" s="59">
        <v>2656651</v>
      </c>
      <c r="R12" s="59">
        <v>858851</v>
      </c>
      <c r="S12" s="59">
        <v>858851</v>
      </c>
      <c r="T12" s="59">
        <v>847073</v>
      </c>
      <c r="U12" s="59">
        <v>2564775</v>
      </c>
      <c r="V12" s="59">
        <v>9652838</v>
      </c>
      <c r="W12" s="59">
        <v>10389878</v>
      </c>
      <c r="X12" s="59">
        <v>-737040</v>
      </c>
      <c r="Y12" s="60">
        <v>-7.09</v>
      </c>
      <c r="Z12" s="61">
        <v>10389878</v>
      </c>
    </row>
    <row r="13" spans="1:26" ht="12.75">
      <c r="A13" s="57" t="s">
        <v>110</v>
      </c>
      <c r="B13" s="18">
        <v>88967547</v>
      </c>
      <c r="C13" s="18">
        <v>0</v>
      </c>
      <c r="D13" s="58">
        <v>85534874</v>
      </c>
      <c r="E13" s="59">
        <v>85534874</v>
      </c>
      <c r="F13" s="59">
        <v>17706</v>
      </c>
      <c r="G13" s="59">
        <v>0</v>
      </c>
      <c r="H13" s="59">
        <v>331254</v>
      </c>
      <c r="I13" s="59">
        <v>348960</v>
      </c>
      <c r="J13" s="59">
        <v>461877</v>
      </c>
      <c r="K13" s="59">
        <v>0</v>
      </c>
      <c r="L13" s="59">
        <v>0</v>
      </c>
      <c r="M13" s="59">
        <v>461877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479583</v>
      </c>
      <c r="T13" s="59">
        <v>23281</v>
      </c>
      <c r="U13" s="59">
        <v>502864</v>
      </c>
      <c r="V13" s="59">
        <v>1313701</v>
      </c>
      <c r="W13" s="59">
        <v>85534874</v>
      </c>
      <c r="X13" s="59">
        <v>-84221173</v>
      </c>
      <c r="Y13" s="60">
        <v>-98.46</v>
      </c>
      <c r="Z13" s="61">
        <v>85534874</v>
      </c>
    </row>
    <row r="14" spans="1:26" ht="12.75">
      <c r="A14" s="57" t="s">
        <v>38</v>
      </c>
      <c r="B14" s="18">
        <v>16437826</v>
      </c>
      <c r="C14" s="18">
        <v>0</v>
      </c>
      <c r="D14" s="58">
        <v>17707238</v>
      </c>
      <c r="E14" s="59">
        <v>17707238</v>
      </c>
      <c r="F14" s="59">
        <v>551442</v>
      </c>
      <c r="G14" s="59">
        <v>1005337</v>
      </c>
      <c r="H14" s="59">
        <v>-5409112</v>
      </c>
      <c r="I14" s="59">
        <v>-3852333</v>
      </c>
      <c r="J14" s="59">
        <v>32418107</v>
      </c>
      <c r="K14" s="59">
        <v>885201</v>
      </c>
      <c r="L14" s="59">
        <v>78142</v>
      </c>
      <c r="M14" s="59">
        <v>33381450</v>
      </c>
      <c r="N14" s="59">
        <v>0</v>
      </c>
      <c r="O14" s="59">
        <v>0</v>
      </c>
      <c r="P14" s="59">
        <v>0</v>
      </c>
      <c r="Q14" s="59">
        <v>0</v>
      </c>
      <c r="R14" s="59">
        <v>2485014</v>
      </c>
      <c r="S14" s="59">
        <v>4250971</v>
      </c>
      <c r="T14" s="59">
        <v>-1104243</v>
      </c>
      <c r="U14" s="59">
        <v>5631742</v>
      </c>
      <c r="V14" s="59">
        <v>35160859</v>
      </c>
      <c r="W14" s="59">
        <v>17707238</v>
      </c>
      <c r="X14" s="59">
        <v>17453621</v>
      </c>
      <c r="Y14" s="60">
        <v>98.57</v>
      </c>
      <c r="Z14" s="61">
        <v>17707238</v>
      </c>
    </row>
    <row r="15" spans="1:26" ht="12.75">
      <c r="A15" s="57" t="s">
        <v>39</v>
      </c>
      <c r="B15" s="18">
        <v>113843532</v>
      </c>
      <c r="C15" s="18">
        <v>0</v>
      </c>
      <c r="D15" s="58">
        <v>154926355</v>
      </c>
      <c r="E15" s="59">
        <v>133812439</v>
      </c>
      <c r="F15" s="59">
        <v>3420034</v>
      </c>
      <c r="G15" s="59">
        <v>265942</v>
      </c>
      <c r="H15" s="59">
        <v>21042344</v>
      </c>
      <c r="I15" s="59">
        <v>24728320</v>
      </c>
      <c r="J15" s="59">
        <v>8296842</v>
      </c>
      <c r="K15" s="59">
        <v>8585912</v>
      </c>
      <c r="L15" s="59">
        <v>15032965</v>
      </c>
      <c r="M15" s="59">
        <v>31915719</v>
      </c>
      <c r="N15" s="59">
        <v>7336204</v>
      </c>
      <c r="O15" s="59">
        <v>7740868</v>
      </c>
      <c r="P15" s="59">
        <v>1805273</v>
      </c>
      <c r="Q15" s="59">
        <v>16882345</v>
      </c>
      <c r="R15" s="59">
        <v>11355178</v>
      </c>
      <c r="S15" s="59">
        <v>7879608</v>
      </c>
      <c r="T15" s="59">
        <v>17872892</v>
      </c>
      <c r="U15" s="59">
        <v>37107678</v>
      </c>
      <c r="V15" s="59">
        <v>110634062</v>
      </c>
      <c r="W15" s="59">
        <v>133812439</v>
      </c>
      <c r="X15" s="59">
        <v>-23178377</v>
      </c>
      <c r="Y15" s="60">
        <v>-17.32</v>
      </c>
      <c r="Z15" s="61">
        <v>133812439</v>
      </c>
    </row>
    <row r="16" spans="1:26" ht="12.75">
      <c r="A16" s="57" t="s">
        <v>34</v>
      </c>
      <c r="B16" s="18">
        <v>398192</v>
      </c>
      <c r="C16" s="18">
        <v>0</v>
      </c>
      <c r="D16" s="58">
        <v>900000</v>
      </c>
      <c r="E16" s="59">
        <v>1100000</v>
      </c>
      <c r="F16" s="59">
        <v>138073</v>
      </c>
      <c r="G16" s="59">
        <v>0</v>
      </c>
      <c r="H16" s="59">
        <v>16667</v>
      </c>
      <c r="I16" s="59">
        <v>154740</v>
      </c>
      <c r="J16" s="59">
        <v>-194235</v>
      </c>
      <c r="K16" s="59">
        <v>0</v>
      </c>
      <c r="L16" s="59">
        <v>8333</v>
      </c>
      <c r="M16" s="59">
        <v>-185902</v>
      </c>
      <c r="N16" s="59">
        <v>53333</v>
      </c>
      <c r="O16" s="59">
        <v>128000</v>
      </c>
      <c r="P16" s="59">
        <v>16667</v>
      </c>
      <c r="Q16" s="59">
        <v>198000</v>
      </c>
      <c r="R16" s="59">
        <v>0</v>
      </c>
      <c r="S16" s="59">
        <v>8333</v>
      </c>
      <c r="T16" s="59">
        <v>8333</v>
      </c>
      <c r="U16" s="59">
        <v>16666</v>
      </c>
      <c r="V16" s="59">
        <v>183504</v>
      </c>
      <c r="W16" s="59">
        <v>1100000</v>
      </c>
      <c r="X16" s="59">
        <v>-916496</v>
      </c>
      <c r="Y16" s="60">
        <v>-83.32</v>
      </c>
      <c r="Z16" s="61">
        <v>1100000</v>
      </c>
    </row>
    <row r="17" spans="1:26" ht="12.75">
      <c r="A17" s="57" t="s">
        <v>40</v>
      </c>
      <c r="B17" s="18">
        <v>122110554</v>
      </c>
      <c r="C17" s="18">
        <v>0</v>
      </c>
      <c r="D17" s="58">
        <v>104894024</v>
      </c>
      <c r="E17" s="59">
        <v>114149389</v>
      </c>
      <c r="F17" s="59">
        <v>6455884</v>
      </c>
      <c r="G17" s="59">
        <v>1648494</v>
      </c>
      <c r="H17" s="59">
        <v>11112514</v>
      </c>
      <c r="I17" s="59">
        <v>19216892</v>
      </c>
      <c r="J17" s="59">
        <v>3339857</v>
      </c>
      <c r="K17" s="59">
        <v>7295882</v>
      </c>
      <c r="L17" s="59">
        <v>11963684</v>
      </c>
      <c r="M17" s="59">
        <v>22599423</v>
      </c>
      <c r="N17" s="59">
        <v>2834932</v>
      </c>
      <c r="O17" s="59">
        <v>6111645</v>
      </c>
      <c r="P17" s="59">
        <v>11865876</v>
      </c>
      <c r="Q17" s="59">
        <v>20812453</v>
      </c>
      <c r="R17" s="59">
        <v>3896917</v>
      </c>
      <c r="S17" s="59">
        <v>5025077</v>
      </c>
      <c r="T17" s="59">
        <v>12738226</v>
      </c>
      <c r="U17" s="59">
        <v>21660220</v>
      </c>
      <c r="V17" s="59">
        <v>84288988</v>
      </c>
      <c r="W17" s="59">
        <v>114193071</v>
      </c>
      <c r="X17" s="59">
        <v>-29904083</v>
      </c>
      <c r="Y17" s="60">
        <v>-26.19</v>
      </c>
      <c r="Z17" s="61">
        <v>114149389</v>
      </c>
    </row>
    <row r="18" spans="1:26" ht="12.75">
      <c r="A18" s="68" t="s">
        <v>41</v>
      </c>
      <c r="B18" s="69">
        <f>SUM(B11:B17)</f>
        <v>530038407</v>
      </c>
      <c r="C18" s="69">
        <f>SUM(C11:C17)</f>
        <v>0</v>
      </c>
      <c r="D18" s="70">
        <f aca="true" t="shared" si="1" ref="D18:Z18">SUM(D11:D17)</f>
        <v>574260766</v>
      </c>
      <c r="E18" s="71">
        <f t="shared" si="1"/>
        <v>555621414</v>
      </c>
      <c r="F18" s="71">
        <f t="shared" si="1"/>
        <v>16558527</v>
      </c>
      <c r="G18" s="71">
        <f t="shared" si="1"/>
        <v>19369189</v>
      </c>
      <c r="H18" s="71">
        <f t="shared" si="1"/>
        <v>43712277</v>
      </c>
      <c r="I18" s="71">
        <f t="shared" si="1"/>
        <v>79639993</v>
      </c>
      <c r="J18" s="71">
        <f t="shared" si="1"/>
        <v>54863303</v>
      </c>
      <c r="K18" s="71">
        <f t="shared" si="1"/>
        <v>36247687</v>
      </c>
      <c r="L18" s="71">
        <f t="shared" si="1"/>
        <v>44076226</v>
      </c>
      <c r="M18" s="71">
        <f t="shared" si="1"/>
        <v>135187216</v>
      </c>
      <c r="N18" s="71">
        <f t="shared" si="1"/>
        <v>27010607</v>
      </c>
      <c r="O18" s="71">
        <f t="shared" si="1"/>
        <v>30425317</v>
      </c>
      <c r="P18" s="71">
        <f t="shared" si="1"/>
        <v>30947567</v>
      </c>
      <c r="Q18" s="71">
        <f t="shared" si="1"/>
        <v>88383491</v>
      </c>
      <c r="R18" s="71">
        <f t="shared" si="1"/>
        <v>34278792</v>
      </c>
      <c r="S18" s="71">
        <f t="shared" si="1"/>
        <v>34689391</v>
      </c>
      <c r="T18" s="71">
        <f t="shared" si="1"/>
        <v>47109245</v>
      </c>
      <c r="U18" s="71">
        <f t="shared" si="1"/>
        <v>116077428</v>
      </c>
      <c r="V18" s="71">
        <f t="shared" si="1"/>
        <v>419288128</v>
      </c>
      <c r="W18" s="71">
        <f t="shared" si="1"/>
        <v>555665096</v>
      </c>
      <c r="X18" s="71">
        <f t="shared" si="1"/>
        <v>-136376968</v>
      </c>
      <c r="Y18" s="66">
        <f>+IF(W18&lt;&gt;0,(X18/W18)*100,0)</f>
        <v>-24.54301502500708</v>
      </c>
      <c r="Z18" s="72">
        <f t="shared" si="1"/>
        <v>555621414</v>
      </c>
    </row>
    <row r="19" spans="1:26" ht="12.75">
      <c r="A19" s="68" t="s">
        <v>42</v>
      </c>
      <c r="B19" s="73">
        <f>+B10-B18</f>
        <v>6282000</v>
      </c>
      <c r="C19" s="73">
        <f>+C10-C18</f>
        <v>0</v>
      </c>
      <c r="D19" s="74">
        <f aca="true" t="shared" si="2" ref="D19:Z19">+D10-D18</f>
        <v>-33496791</v>
      </c>
      <c r="E19" s="75">
        <f t="shared" si="2"/>
        <v>3673642</v>
      </c>
      <c r="F19" s="75">
        <f t="shared" si="2"/>
        <v>66090627</v>
      </c>
      <c r="G19" s="75">
        <f t="shared" si="2"/>
        <v>12849482</v>
      </c>
      <c r="H19" s="75">
        <f t="shared" si="2"/>
        <v>-15753887</v>
      </c>
      <c r="I19" s="75">
        <f t="shared" si="2"/>
        <v>63186222</v>
      </c>
      <c r="J19" s="75">
        <f t="shared" si="2"/>
        <v>-49796496</v>
      </c>
      <c r="K19" s="75">
        <f t="shared" si="2"/>
        <v>44763708</v>
      </c>
      <c r="L19" s="75">
        <f t="shared" si="2"/>
        <v>-12406017</v>
      </c>
      <c r="M19" s="75">
        <f t="shared" si="2"/>
        <v>-17438805</v>
      </c>
      <c r="N19" s="75">
        <f t="shared" si="2"/>
        <v>3654333</v>
      </c>
      <c r="O19" s="75">
        <f t="shared" si="2"/>
        <v>-2655511</v>
      </c>
      <c r="P19" s="75">
        <f t="shared" si="2"/>
        <v>50228573</v>
      </c>
      <c r="Q19" s="75">
        <f t="shared" si="2"/>
        <v>51227395</v>
      </c>
      <c r="R19" s="75">
        <f t="shared" si="2"/>
        <v>-9003058</v>
      </c>
      <c r="S19" s="75">
        <f t="shared" si="2"/>
        <v>-3135642</v>
      </c>
      <c r="T19" s="75">
        <f t="shared" si="2"/>
        <v>-6758723</v>
      </c>
      <c r="U19" s="75">
        <f t="shared" si="2"/>
        <v>-18897423</v>
      </c>
      <c r="V19" s="75">
        <f t="shared" si="2"/>
        <v>78077389</v>
      </c>
      <c r="W19" s="75">
        <f>IF(E10=E18,0,W10-W18)</f>
        <v>3629960</v>
      </c>
      <c r="X19" s="75">
        <f t="shared" si="2"/>
        <v>74447429</v>
      </c>
      <c r="Y19" s="76">
        <f>+IF(W19&lt;&gt;0,(X19/W19)*100,0)</f>
        <v>2050.915960506452</v>
      </c>
      <c r="Z19" s="77">
        <f t="shared" si="2"/>
        <v>3673642</v>
      </c>
    </row>
    <row r="20" spans="1:26" ht="20.25">
      <c r="A20" s="78" t="s">
        <v>43</v>
      </c>
      <c r="B20" s="79">
        <v>43694632</v>
      </c>
      <c r="C20" s="79">
        <v>0</v>
      </c>
      <c r="D20" s="80">
        <v>81460850</v>
      </c>
      <c r="E20" s="81">
        <v>81460850</v>
      </c>
      <c r="F20" s="81">
        <v>-1408</v>
      </c>
      <c r="G20" s="81">
        <v>0</v>
      </c>
      <c r="H20" s="81">
        <v>0</v>
      </c>
      <c r="I20" s="81">
        <v>-1408</v>
      </c>
      <c r="J20" s="81">
        <v>1408</v>
      </c>
      <c r="K20" s="81">
        <v>0</v>
      </c>
      <c r="L20" s="81">
        <v>0</v>
      </c>
      <c r="M20" s="81">
        <v>1408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4881013</v>
      </c>
      <c r="T20" s="81">
        <v>0</v>
      </c>
      <c r="U20" s="81">
        <v>4881013</v>
      </c>
      <c r="V20" s="81">
        <v>4881013</v>
      </c>
      <c r="W20" s="81">
        <v>81460850</v>
      </c>
      <c r="X20" s="81">
        <v>-76579837</v>
      </c>
      <c r="Y20" s="82">
        <v>-94.01</v>
      </c>
      <c r="Z20" s="83">
        <v>81460850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49976632</v>
      </c>
      <c r="C22" s="91">
        <f>SUM(C19:C21)</f>
        <v>0</v>
      </c>
      <c r="D22" s="92">
        <f aca="true" t="shared" si="3" ref="D22:Z22">SUM(D19:D21)</f>
        <v>47964059</v>
      </c>
      <c r="E22" s="93">
        <f t="shared" si="3"/>
        <v>85134492</v>
      </c>
      <c r="F22" s="93">
        <f t="shared" si="3"/>
        <v>66089219</v>
      </c>
      <c r="G22" s="93">
        <f t="shared" si="3"/>
        <v>12849482</v>
      </c>
      <c r="H22" s="93">
        <f t="shared" si="3"/>
        <v>-15753887</v>
      </c>
      <c r="I22" s="93">
        <f t="shared" si="3"/>
        <v>63184814</v>
      </c>
      <c r="J22" s="93">
        <f t="shared" si="3"/>
        <v>-49795088</v>
      </c>
      <c r="K22" s="93">
        <f t="shared" si="3"/>
        <v>44763708</v>
      </c>
      <c r="L22" s="93">
        <f t="shared" si="3"/>
        <v>-12406017</v>
      </c>
      <c r="M22" s="93">
        <f t="shared" si="3"/>
        <v>-17437397</v>
      </c>
      <c r="N22" s="93">
        <f t="shared" si="3"/>
        <v>3654333</v>
      </c>
      <c r="O22" s="93">
        <f t="shared" si="3"/>
        <v>-2655511</v>
      </c>
      <c r="P22" s="93">
        <f t="shared" si="3"/>
        <v>50228573</v>
      </c>
      <c r="Q22" s="93">
        <f t="shared" si="3"/>
        <v>51227395</v>
      </c>
      <c r="R22" s="93">
        <f t="shared" si="3"/>
        <v>-9003058</v>
      </c>
      <c r="S22" s="93">
        <f t="shared" si="3"/>
        <v>1745371</v>
      </c>
      <c r="T22" s="93">
        <f t="shared" si="3"/>
        <v>-6758723</v>
      </c>
      <c r="U22" s="93">
        <f t="shared" si="3"/>
        <v>-14016410</v>
      </c>
      <c r="V22" s="93">
        <f t="shared" si="3"/>
        <v>82958402</v>
      </c>
      <c r="W22" s="93">
        <f t="shared" si="3"/>
        <v>85090810</v>
      </c>
      <c r="X22" s="93">
        <f t="shared" si="3"/>
        <v>-2132408</v>
      </c>
      <c r="Y22" s="94">
        <f>+IF(W22&lt;&gt;0,(X22/W22)*100,0)</f>
        <v>-2.5060379610912156</v>
      </c>
      <c r="Z22" s="95">
        <f t="shared" si="3"/>
        <v>85134492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49976632</v>
      </c>
      <c r="C24" s="73">
        <f>SUM(C22:C23)</f>
        <v>0</v>
      </c>
      <c r="D24" s="74">
        <f aca="true" t="shared" si="4" ref="D24:Z24">SUM(D22:D23)</f>
        <v>47964059</v>
      </c>
      <c r="E24" s="75">
        <f t="shared" si="4"/>
        <v>85134492</v>
      </c>
      <c r="F24" s="75">
        <f t="shared" si="4"/>
        <v>66089219</v>
      </c>
      <c r="G24" s="75">
        <f t="shared" si="4"/>
        <v>12849482</v>
      </c>
      <c r="H24" s="75">
        <f t="shared" si="4"/>
        <v>-15753887</v>
      </c>
      <c r="I24" s="75">
        <f t="shared" si="4"/>
        <v>63184814</v>
      </c>
      <c r="J24" s="75">
        <f t="shared" si="4"/>
        <v>-49795088</v>
      </c>
      <c r="K24" s="75">
        <f t="shared" si="4"/>
        <v>44763708</v>
      </c>
      <c r="L24" s="75">
        <f t="shared" si="4"/>
        <v>-12406017</v>
      </c>
      <c r="M24" s="75">
        <f t="shared" si="4"/>
        <v>-17437397</v>
      </c>
      <c r="N24" s="75">
        <f t="shared" si="4"/>
        <v>3654333</v>
      </c>
      <c r="O24" s="75">
        <f t="shared" si="4"/>
        <v>-2655511</v>
      </c>
      <c r="P24" s="75">
        <f t="shared" si="4"/>
        <v>50228573</v>
      </c>
      <c r="Q24" s="75">
        <f t="shared" si="4"/>
        <v>51227395</v>
      </c>
      <c r="R24" s="75">
        <f t="shared" si="4"/>
        <v>-9003058</v>
      </c>
      <c r="S24" s="75">
        <f t="shared" si="4"/>
        <v>1745371</v>
      </c>
      <c r="T24" s="75">
        <f t="shared" si="4"/>
        <v>-6758723</v>
      </c>
      <c r="U24" s="75">
        <f t="shared" si="4"/>
        <v>-14016410</v>
      </c>
      <c r="V24" s="75">
        <f t="shared" si="4"/>
        <v>82958402</v>
      </c>
      <c r="W24" s="75">
        <f t="shared" si="4"/>
        <v>85090810</v>
      </c>
      <c r="X24" s="75">
        <f t="shared" si="4"/>
        <v>-2132408</v>
      </c>
      <c r="Y24" s="76">
        <f>+IF(W24&lt;&gt;0,(X24/W24)*100,0)</f>
        <v>-2.5060379610912156</v>
      </c>
      <c r="Z24" s="77">
        <f t="shared" si="4"/>
        <v>85134492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13521285</v>
      </c>
      <c r="C27" s="21">
        <v>0</v>
      </c>
      <c r="D27" s="103">
        <v>98625950</v>
      </c>
      <c r="E27" s="104">
        <v>145475011</v>
      </c>
      <c r="F27" s="104">
        <v>1499344</v>
      </c>
      <c r="G27" s="104">
        <v>1839705</v>
      </c>
      <c r="H27" s="104">
        <v>819649</v>
      </c>
      <c r="I27" s="104">
        <v>4158698</v>
      </c>
      <c r="J27" s="104">
        <v>4241729</v>
      </c>
      <c r="K27" s="104">
        <v>4230967</v>
      </c>
      <c r="L27" s="104">
        <v>16992028</v>
      </c>
      <c r="M27" s="104">
        <v>25464724</v>
      </c>
      <c r="N27" s="104">
        <v>1758668</v>
      </c>
      <c r="O27" s="104">
        <v>5850548</v>
      </c>
      <c r="P27" s="104">
        <v>3175028</v>
      </c>
      <c r="Q27" s="104">
        <v>10784244</v>
      </c>
      <c r="R27" s="104">
        <v>1501477</v>
      </c>
      <c r="S27" s="104">
        <v>207014</v>
      </c>
      <c r="T27" s="104">
        <v>18358643</v>
      </c>
      <c r="U27" s="104">
        <v>20067134</v>
      </c>
      <c r="V27" s="104">
        <v>60474800</v>
      </c>
      <c r="W27" s="104">
        <v>145475011</v>
      </c>
      <c r="X27" s="104">
        <v>-85000211</v>
      </c>
      <c r="Y27" s="105">
        <v>-58.43</v>
      </c>
      <c r="Z27" s="106">
        <v>145475011</v>
      </c>
    </row>
    <row r="28" spans="1:26" ht="12.75">
      <c r="A28" s="107" t="s">
        <v>47</v>
      </c>
      <c r="B28" s="18">
        <v>13194566</v>
      </c>
      <c r="C28" s="18">
        <v>0</v>
      </c>
      <c r="D28" s="58">
        <v>81460850</v>
      </c>
      <c r="E28" s="59">
        <v>100387967</v>
      </c>
      <c r="F28" s="59">
        <v>34789</v>
      </c>
      <c r="G28" s="59">
        <v>1839705</v>
      </c>
      <c r="H28" s="59">
        <v>819649</v>
      </c>
      <c r="I28" s="59">
        <v>2694143</v>
      </c>
      <c r="J28" s="59">
        <v>4467529</v>
      </c>
      <c r="K28" s="59">
        <v>4058824</v>
      </c>
      <c r="L28" s="59">
        <v>15092028</v>
      </c>
      <c r="M28" s="59">
        <v>23618381</v>
      </c>
      <c r="N28" s="59">
        <v>639432</v>
      </c>
      <c r="O28" s="59">
        <v>4289466</v>
      </c>
      <c r="P28" s="59">
        <v>2948028</v>
      </c>
      <c r="Q28" s="59">
        <v>7876926</v>
      </c>
      <c r="R28" s="59">
        <v>1501477</v>
      </c>
      <c r="S28" s="59">
        <v>0</v>
      </c>
      <c r="T28" s="59">
        <v>14674126</v>
      </c>
      <c r="U28" s="59">
        <v>16175603</v>
      </c>
      <c r="V28" s="59">
        <v>50365053</v>
      </c>
      <c r="W28" s="59">
        <v>100387967</v>
      </c>
      <c r="X28" s="59">
        <v>-50022914</v>
      </c>
      <c r="Y28" s="60">
        <v>-49.83</v>
      </c>
      <c r="Z28" s="61">
        <v>100387967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326719</v>
      </c>
      <c r="C31" s="18">
        <v>0</v>
      </c>
      <c r="D31" s="58">
        <v>16107100</v>
      </c>
      <c r="E31" s="59">
        <v>37844129</v>
      </c>
      <c r="F31" s="59">
        <v>1464555</v>
      </c>
      <c r="G31" s="59">
        <v>0</v>
      </c>
      <c r="H31" s="59">
        <v>0</v>
      </c>
      <c r="I31" s="59">
        <v>1464555</v>
      </c>
      <c r="J31" s="59">
        <v>-225800</v>
      </c>
      <c r="K31" s="59">
        <v>172143</v>
      </c>
      <c r="L31" s="59">
        <v>1900000</v>
      </c>
      <c r="M31" s="59">
        <v>1846343</v>
      </c>
      <c r="N31" s="59">
        <v>27000</v>
      </c>
      <c r="O31" s="59">
        <v>25919</v>
      </c>
      <c r="P31" s="59">
        <v>227000</v>
      </c>
      <c r="Q31" s="59">
        <v>279919</v>
      </c>
      <c r="R31" s="59">
        <v>0</v>
      </c>
      <c r="S31" s="59">
        <v>207014</v>
      </c>
      <c r="T31" s="59">
        <v>2923508</v>
      </c>
      <c r="U31" s="59">
        <v>3130522</v>
      </c>
      <c r="V31" s="59">
        <v>6721339</v>
      </c>
      <c r="W31" s="59">
        <v>37844129</v>
      </c>
      <c r="X31" s="59">
        <v>-31122790</v>
      </c>
      <c r="Y31" s="60">
        <v>-82.24</v>
      </c>
      <c r="Z31" s="61">
        <v>37844129</v>
      </c>
    </row>
    <row r="32" spans="1:26" ht="12.75">
      <c r="A32" s="68" t="s">
        <v>50</v>
      </c>
      <c r="B32" s="21">
        <f>SUM(B28:B31)</f>
        <v>13521285</v>
      </c>
      <c r="C32" s="21">
        <f>SUM(C28:C31)</f>
        <v>0</v>
      </c>
      <c r="D32" s="103">
        <f aca="true" t="shared" si="5" ref="D32:Z32">SUM(D28:D31)</f>
        <v>97567950</v>
      </c>
      <c r="E32" s="104">
        <f t="shared" si="5"/>
        <v>138232096</v>
      </c>
      <c r="F32" s="104">
        <f t="shared" si="5"/>
        <v>1499344</v>
      </c>
      <c r="G32" s="104">
        <f t="shared" si="5"/>
        <v>1839705</v>
      </c>
      <c r="H32" s="104">
        <f t="shared" si="5"/>
        <v>819649</v>
      </c>
      <c r="I32" s="104">
        <f t="shared" si="5"/>
        <v>4158698</v>
      </c>
      <c r="J32" s="104">
        <f t="shared" si="5"/>
        <v>4241729</v>
      </c>
      <c r="K32" s="104">
        <f t="shared" si="5"/>
        <v>4230967</v>
      </c>
      <c r="L32" s="104">
        <f t="shared" si="5"/>
        <v>16992028</v>
      </c>
      <c r="M32" s="104">
        <f t="shared" si="5"/>
        <v>25464724</v>
      </c>
      <c r="N32" s="104">
        <f t="shared" si="5"/>
        <v>666432</v>
      </c>
      <c r="O32" s="104">
        <f t="shared" si="5"/>
        <v>4315385</v>
      </c>
      <c r="P32" s="104">
        <f t="shared" si="5"/>
        <v>3175028</v>
      </c>
      <c r="Q32" s="104">
        <f t="shared" si="5"/>
        <v>8156845</v>
      </c>
      <c r="R32" s="104">
        <f t="shared" si="5"/>
        <v>1501477</v>
      </c>
      <c r="S32" s="104">
        <f t="shared" si="5"/>
        <v>207014</v>
      </c>
      <c r="T32" s="104">
        <f t="shared" si="5"/>
        <v>17597634</v>
      </c>
      <c r="U32" s="104">
        <f t="shared" si="5"/>
        <v>19306125</v>
      </c>
      <c r="V32" s="104">
        <f t="shared" si="5"/>
        <v>57086392</v>
      </c>
      <c r="W32" s="104">
        <f t="shared" si="5"/>
        <v>138232096</v>
      </c>
      <c r="X32" s="104">
        <f t="shared" si="5"/>
        <v>-81145704</v>
      </c>
      <c r="Y32" s="105">
        <f>+IF(W32&lt;&gt;0,(X32/W32)*100,0)</f>
        <v>-58.70250567567174</v>
      </c>
      <c r="Z32" s="106">
        <f t="shared" si="5"/>
        <v>138232096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-11370195</v>
      </c>
      <c r="C35" s="18">
        <v>0</v>
      </c>
      <c r="D35" s="58">
        <v>226615000</v>
      </c>
      <c r="E35" s="59">
        <v>739095175</v>
      </c>
      <c r="F35" s="59">
        <v>80648203</v>
      </c>
      <c r="G35" s="59">
        <v>27796357</v>
      </c>
      <c r="H35" s="59">
        <v>16822479</v>
      </c>
      <c r="I35" s="59">
        <v>125267039</v>
      </c>
      <c r="J35" s="59">
        <v>-50930049</v>
      </c>
      <c r="K35" s="59">
        <v>55859974</v>
      </c>
      <c r="L35" s="59">
        <v>-19368477</v>
      </c>
      <c r="M35" s="59">
        <v>-14438552</v>
      </c>
      <c r="N35" s="59">
        <v>-1971529</v>
      </c>
      <c r="O35" s="59">
        <v>-16791209</v>
      </c>
      <c r="P35" s="59">
        <v>90593015</v>
      </c>
      <c r="Q35" s="59">
        <v>71830277</v>
      </c>
      <c r="R35" s="59">
        <v>-3928847</v>
      </c>
      <c r="S35" s="59">
        <v>-14551412</v>
      </c>
      <c r="T35" s="59">
        <v>-19789987</v>
      </c>
      <c r="U35" s="59">
        <v>-38270246</v>
      </c>
      <c r="V35" s="59">
        <v>144388518</v>
      </c>
      <c r="W35" s="59">
        <v>739095175</v>
      </c>
      <c r="X35" s="59">
        <v>-594706657</v>
      </c>
      <c r="Y35" s="60">
        <v>-80.46</v>
      </c>
      <c r="Z35" s="61">
        <v>739095175</v>
      </c>
    </row>
    <row r="36" spans="1:26" ht="12.75">
      <c r="A36" s="57" t="s">
        <v>53</v>
      </c>
      <c r="B36" s="18">
        <v>42884356</v>
      </c>
      <c r="C36" s="18">
        <v>0</v>
      </c>
      <c r="D36" s="58">
        <v>1609845950</v>
      </c>
      <c r="E36" s="59">
        <v>2826343595</v>
      </c>
      <c r="F36" s="59">
        <v>1845566</v>
      </c>
      <c r="G36" s="59">
        <v>3065944</v>
      </c>
      <c r="H36" s="59">
        <v>2510097</v>
      </c>
      <c r="I36" s="59">
        <v>7421607</v>
      </c>
      <c r="J36" s="59">
        <v>4028019</v>
      </c>
      <c r="K36" s="59">
        <v>7378954</v>
      </c>
      <c r="L36" s="59">
        <v>19333143</v>
      </c>
      <c r="M36" s="59">
        <v>30740116</v>
      </c>
      <c r="N36" s="59">
        <v>1703545</v>
      </c>
      <c r="O36" s="59">
        <v>7301354</v>
      </c>
      <c r="P36" s="59">
        <v>2857619</v>
      </c>
      <c r="Q36" s="59">
        <v>11862518</v>
      </c>
      <c r="R36" s="59">
        <v>3429614</v>
      </c>
      <c r="S36" s="59">
        <v>-3532690</v>
      </c>
      <c r="T36" s="59">
        <v>17116387</v>
      </c>
      <c r="U36" s="59">
        <v>17013311</v>
      </c>
      <c r="V36" s="59">
        <v>67037552</v>
      </c>
      <c r="W36" s="59">
        <v>2826343595</v>
      </c>
      <c r="X36" s="59">
        <v>-2759306043</v>
      </c>
      <c r="Y36" s="60">
        <v>-97.63</v>
      </c>
      <c r="Z36" s="61">
        <v>2826343595</v>
      </c>
    </row>
    <row r="37" spans="1:26" ht="12.75">
      <c r="A37" s="57" t="s">
        <v>54</v>
      </c>
      <c r="B37" s="18">
        <v>16193279</v>
      </c>
      <c r="C37" s="18">
        <v>0</v>
      </c>
      <c r="D37" s="58">
        <v>-121781000</v>
      </c>
      <c r="E37" s="59">
        <v>-126870111</v>
      </c>
      <c r="F37" s="59">
        <v>16479295</v>
      </c>
      <c r="G37" s="59">
        <v>18012819</v>
      </c>
      <c r="H37" s="59">
        <v>35086463</v>
      </c>
      <c r="I37" s="59">
        <v>69578577</v>
      </c>
      <c r="J37" s="59">
        <v>2818313</v>
      </c>
      <c r="K37" s="59">
        <v>18475220</v>
      </c>
      <c r="L37" s="59">
        <v>12370683</v>
      </c>
      <c r="M37" s="59">
        <v>33664216</v>
      </c>
      <c r="N37" s="59">
        <v>-3922317</v>
      </c>
      <c r="O37" s="59">
        <v>-6834344</v>
      </c>
      <c r="P37" s="59">
        <v>43222061</v>
      </c>
      <c r="Q37" s="59">
        <v>32465400</v>
      </c>
      <c r="R37" s="59">
        <v>8503825</v>
      </c>
      <c r="S37" s="59">
        <v>-19829473</v>
      </c>
      <c r="T37" s="59">
        <v>11155943</v>
      </c>
      <c r="U37" s="59">
        <v>-169705</v>
      </c>
      <c r="V37" s="59">
        <v>135538488</v>
      </c>
      <c r="W37" s="59">
        <v>-126870111</v>
      </c>
      <c r="X37" s="59">
        <v>262408599</v>
      </c>
      <c r="Y37" s="60">
        <v>-206.83</v>
      </c>
      <c r="Z37" s="61">
        <v>-126870111</v>
      </c>
    </row>
    <row r="38" spans="1:26" ht="12.75">
      <c r="A38" s="57" t="s">
        <v>55</v>
      </c>
      <c r="B38" s="18">
        <v>-34334708</v>
      </c>
      <c r="C38" s="18">
        <v>0</v>
      </c>
      <c r="D38" s="58">
        <v>-160999000</v>
      </c>
      <c r="E38" s="59">
        <v>-154774278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-7070820</v>
      </c>
      <c r="U38" s="59">
        <v>-7070820</v>
      </c>
      <c r="V38" s="59">
        <v>-7070820</v>
      </c>
      <c r="W38" s="59">
        <v>-154774278</v>
      </c>
      <c r="X38" s="59">
        <v>147703458</v>
      </c>
      <c r="Y38" s="60">
        <v>-95.43</v>
      </c>
      <c r="Z38" s="61">
        <v>-154774278</v>
      </c>
    </row>
    <row r="39" spans="1:26" ht="12.75">
      <c r="A39" s="57" t="s">
        <v>56</v>
      </c>
      <c r="B39" s="18">
        <v>-321042</v>
      </c>
      <c r="C39" s="18">
        <v>0</v>
      </c>
      <c r="D39" s="58">
        <v>2071276891</v>
      </c>
      <c r="E39" s="59">
        <v>3761948667</v>
      </c>
      <c r="F39" s="59">
        <v>-74745</v>
      </c>
      <c r="G39" s="59">
        <v>0</v>
      </c>
      <c r="H39" s="59">
        <v>0</v>
      </c>
      <c r="I39" s="59">
        <v>-74745</v>
      </c>
      <c r="J39" s="59">
        <v>74745</v>
      </c>
      <c r="K39" s="59">
        <v>0</v>
      </c>
      <c r="L39" s="59">
        <v>0</v>
      </c>
      <c r="M39" s="59">
        <v>74745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3761992349</v>
      </c>
      <c r="X39" s="59">
        <v>-3761992349</v>
      </c>
      <c r="Y39" s="60">
        <v>-100</v>
      </c>
      <c r="Z39" s="61">
        <v>3761948667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-430527043</v>
      </c>
      <c r="C42" s="18">
        <v>0</v>
      </c>
      <c r="D42" s="58">
        <v>-480820892</v>
      </c>
      <c r="E42" s="59">
        <v>132560048</v>
      </c>
      <c r="F42" s="59">
        <v>-15989379</v>
      </c>
      <c r="G42" s="59">
        <v>-18363852</v>
      </c>
      <c r="H42" s="59">
        <v>-51126588</v>
      </c>
      <c r="I42" s="59">
        <v>-85479819</v>
      </c>
      <c r="J42" s="59">
        <v>-21983319</v>
      </c>
      <c r="K42" s="59">
        <v>-35362486</v>
      </c>
      <c r="L42" s="59">
        <v>-46226813</v>
      </c>
      <c r="M42" s="59">
        <v>-103572618</v>
      </c>
      <c r="N42" s="59">
        <v>-27010607</v>
      </c>
      <c r="O42" s="59">
        <v>-30425317</v>
      </c>
      <c r="P42" s="59">
        <v>-30947298</v>
      </c>
      <c r="Q42" s="59">
        <v>-88383222</v>
      </c>
      <c r="R42" s="59">
        <v>-34278792</v>
      </c>
      <c r="S42" s="59">
        <v>-34209808</v>
      </c>
      <c r="T42" s="59">
        <v>-47081369</v>
      </c>
      <c r="U42" s="59">
        <v>-115569969</v>
      </c>
      <c r="V42" s="59">
        <v>-393005628</v>
      </c>
      <c r="W42" s="59">
        <v>132516366</v>
      </c>
      <c r="X42" s="59">
        <v>-525521994</v>
      </c>
      <c r="Y42" s="60">
        <v>-396.57</v>
      </c>
      <c r="Z42" s="61">
        <v>132560048</v>
      </c>
    </row>
    <row r="43" spans="1:26" ht="12.75">
      <c r="A43" s="57" t="s">
        <v>59</v>
      </c>
      <c r="B43" s="18">
        <v>-29363071</v>
      </c>
      <c r="C43" s="18">
        <v>0</v>
      </c>
      <c r="D43" s="58">
        <v>29363071</v>
      </c>
      <c r="E43" s="59">
        <v>-100845765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-100845765</v>
      </c>
      <c r="X43" s="59">
        <v>100845765</v>
      </c>
      <c r="Y43" s="60">
        <v>-100</v>
      </c>
      <c r="Z43" s="61">
        <v>-100845765</v>
      </c>
    </row>
    <row r="44" spans="1:26" ht="12.75">
      <c r="A44" s="57" t="s">
        <v>60</v>
      </c>
      <c r="B44" s="18">
        <v>0</v>
      </c>
      <c r="C44" s="18">
        <v>0</v>
      </c>
      <c r="D44" s="58">
        <v>-11723000</v>
      </c>
      <c r="E44" s="59">
        <v>29999999</v>
      </c>
      <c r="F44" s="59">
        <v>861054</v>
      </c>
      <c r="G44" s="59">
        <v>221299</v>
      </c>
      <c r="H44" s="59">
        <v>-90836</v>
      </c>
      <c r="I44" s="59">
        <v>991517</v>
      </c>
      <c r="J44" s="59">
        <v>54721</v>
      </c>
      <c r="K44" s="59">
        <v>-143</v>
      </c>
      <c r="L44" s="59">
        <v>-213569</v>
      </c>
      <c r="M44" s="59">
        <v>-158991</v>
      </c>
      <c r="N44" s="59">
        <v>302572</v>
      </c>
      <c r="O44" s="59">
        <v>-233407</v>
      </c>
      <c r="P44" s="59">
        <v>5823047</v>
      </c>
      <c r="Q44" s="59">
        <v>5892212</v>
      </c>
      <c r="R44" s="59">
        <v>-32289</v>
      </c>
      <c r="S44" s="59">
        <v>93361</v>
      </c>
      <c r="T44" s="59">
        <v>-6441351</v>
      </c>
      <c r="U44" s="59">
        <v>-6380279</v>
      </c>
      <c r="V44" s="59">
        <v>344459</v>
      </c>
      <c r="W44" s="59">
        <v>18276999</v>
      </c>
      <c r="X44" s="59">
        <v>-17932540</v>
      </c>
      <c r="Y44" s="60">
        <v>-98.12</v>
      </c>
      <c r="Z44" s="61">
        <v>29999999</v>
      </c>
    </row>
    <row r="45" spans="1:26" ht="12.75">
      <c r="A45" s="68" t="s">
        <v>61</v>
      </c>
      <c r="B45" s="21">
        <v>-458197832</v>
      </c>
      <c r="C45" s="21">
        <v>0</v>
      </c>
      <c r="D45" s="103">
        <v>-445663821</v>
      </c>
      <c r="E45" s="104">
        <v>163350250</v>
      </c>
      <c r="F45" s="104">
        <v>-14980296</v>
      </c>
      <c r="G45" s="104">
        <f>+F45+G42+G43+G44+G83</f>
        <v>-33122849</v>
      </c>
      <c r="H45" s="104">
        <f>+G45+H42+H43+H44+H83</f>
        <v>-84340273</v>
      </c>
      <c r="I45" s="104">
        <f>+H45</f>
        <v>-84340273</v>
      </c>
      <c r="J45" s="104">
        <f>+H45+J42+J43+J44+J83</f>
        <v>-131832518</v>
      </c>
      <c r="K45" s="104">
        <f>+J45+K42+K43+K44+K83</f>
        <v>-184123111</v>
      </c>
      <c r="L45" s="104">
        <f>+K45+L42+L43+L44+L83</f>
        <v>-248428844</v>
      </c>
      <c r="M45" s="104">
        <f>+L45</f>
        <v>-248428844</v>
      </c>
      <c r="N45" s="104">
        <f>+L45+N42+N43+N44+N83</f>
        <v>-292532183</v>
      </c>
      <c r="O45" s="104">
        <f>+N45+O42+O43+O44+O83</f>
        <v>-313667524</v>
      </c>
      <c r="P45" s="104">
        <f>+O45+P42+P43+P44+P83</f>
        <v>-338791775</v>
      </c>
      <c r="Q45" s="104">
        <f>+P45</f>
        <v>-338791775</v>
      </c>
      <c r="R45" s="104">
        <f>+P45+R42+R43+R44+R83</f>
        <v>-373102856</v>
      </c>
      <c r="S45" s="104">
        <f>+R45+S42+S43+S44+S83</f>
        <v>-407219303</v>
      </c>
      <c r="T45" s="104">
        <f>+S45+T42+T43+T44+T83</f>
        <v>-460747023</v>
      </c>
      <c r="U45" s="104">
        <f>+T45</f>
        <v>-460747023</v>
      </c>
      <c r="V45" s="104">
        <f>+U45</f>
        <v>-460747023</v>
      </c>
      <c r="W45" s="104">
        <f>+W83+W42+W43+W44</f>
        <v>58417264</v>
      </c>
      <c r="X45" s="104">
        <f>+V45-W45</f>
        <v>-519164287</v>
      </c>
      <c r="Y45" s="105">
        <f>+IF(W45&lt;&gt;0,+(X45/W45)*100,0)</f>
        <v>-888.7172240726645</v>
      </c>
      <c r="Z45" s="106">
        <v>163350250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89.99996451612903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89.99996451612903</v>
      </c>
      <c r="X59" s="10">
        <f t="shared" si="7"/>
        <v>0</v>
      </c>
      <c r="Y59" s="10">
        <f t="shared" si="7"/>
        <v>0</v>
      </c>
      <c r="Z59" s="11">
        <f t="shared" si="7"/>
        <v>89.99996451612903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90.00018465611608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90.00018465611608</v>
      </c>
      <c r="X61" s="13">
        <f t="shared" si="7"/>
        <v>0</v>
      </c>
      <c r="Y61" s="13">
        <f t="shared" si="7"/>
        <v>0</v>
      </c>
      <c r="Z61" s="14">
        <f t="shared" si="7"/>
        <v>90.00018465611608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90.00046384903418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90.00046384903418</v>
      </c>
      <c r="X62" s="13">
        <f t="shared" si="7"/>
        <v>0</v>
      </c>
      <c r="Y62" s="13">
        <f t="shared" si="7"/>
        <v>0</v>
      </c>
      <c r="Z62" s="14">
        <f t="shared" si="7"/>
        <v>90.00046384903418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89.99941182563454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89.99941182563454</v>
      </c>
      <c r="X63" s="13">
        <f t="shared" si="7"/>
        <v>0</v>
      </c>
      <c r="Y63" s="13">
        <f t="shared" si="7"/>
        <v>0</v>
      </c>
      <c r="Z63" s="14">
        <f t="shared" si="7"/>
        <v>89.99941182563454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89.99805755460869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89.99805755460869</v>
      </c>
      <c r="X64" s="13">
        <f t="shared" si="7"/>
        <v>0</v>
      </c>
      <c r="Y64" s="13">
        <f t="shared" si="7"/>
        <v>0</v>
      </c>
      <c r="Z64" s="14">
        <f t="shared" si="7"/>
        <v>89.99805755460869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45.08541302682466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45.08541302682466</v>
      </c>
      <c r="X66" s="16">
        <f t="shared" si="7"/>
        <v>0</v>
      </c>
      <c r="Y66" s="16">
        <f t="shared" si="7"/>
        <v>0</v>
      </c>
      <c r="Z66" s="17">
        <f t="shared" si="7"/>
        <v>45.08541302682466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58780223</v>
      </c>
      <c r="C68" s="18">
        <v>0</v>
      </c>
      <c r="D68" s="19">
        <v>57093311</v>
      </c>
      <c r="E68" s="20">
        <v>62000000</v>
      </c>
      <c r="F68" s="20">
        <v>67376627</v>
      </c>
      <c r="G68" s="20">
        <v>5114160</v>
      </c>
      <c r="H68" s="20">
        <v>5421973</v>
      </c>
      <c r="I68" s="20">
        <v>77912760</v>
      </c>
      <c r="J68" s="20">
        <v>0</v>
      </c>
      <c r="K68" s="20">
        <v>5055278</v>
      </c>
      <c r="L68" s="20">
        <v>5291654</v>
      </c>
      <c r="M68" s="20">
        <v>10346932</v>
      </c>
      <c r="N68" s="20">
        <v>4975455</v>
      </c>
      <c r="O68" s="20">
        <v>5835285</v>
      </c>
      <c r="P68" s="20">
        <v>19802960</v>
      </c>
      <c r="Q68" s="20">
        <v>30613700</v>
      </c>
      <c r="R68" s="20">
        <v>8144875</v>
      </c>
      <c r="S68" s="20">
        <v>4231711</v>
      </c>
      <c r="T68" s="20">
        <v>11072834</v>
      </c>
      <c r="U68" s="20">
        <v>23449420</v>
      </c>
      <c r="V68" s="20">
        <v>142322812</v>
      </c>
      <c r="W68" s="20">
        <v>62000000</v>
      </c>
      <c r="X68" s="20">
        <v>0</v>
      </c>
      <c r="Y68" s="19">
        <v>0</v>
      </c>
      <c r="Z68" s="22">
        <v>62000000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179953931</v>
      </c>
      <c r="C70" s="18">
        <v>0</v>
      </c>
      <c r="D70" s="19">
        <v>194057970</v>
      </c>
      <c r="E70" s="20">
        <v>198206270</v>
      </c>
      <c r="F70" s="20">
        <v>9184319</v>
      </c>
      <c r="G70" s="20">
        <v>17743880</v>
      </c>
      <c r="H70" s="20">
        <v>815687</v>
      </c>
      <c r="I70" s="20">
        <v>27743886</v>
      </c>
      <c r="J70" s="20">
        <v>1321732</v>
      </c>
      <c r="K70" s="20">
        <v>11904601</v>
      </c>
      <c r="L70" s="20">
        <v>12301300</v>
      </c>
      <c r="M70" s="20">
        <v>25527633</v>
      </c>
      <c r="N70" s="20">
        <v>11435158</v>
      </c>
      <c r="O70" s="20">
        <v>11915636</v>
      </c>
      <c r="P70" s="20">
        <v>10898013</v>
      </c>
      <c r="Q70" s="20">
        <v>34248807</v>
      </c>
      <c r="R70" s="20">
        <v>10411678</v>
      </c>
      <c r="S70" s="20">
        <v>7694626</v>
      </c>
      <c r="T70" s="20">
        <v>7999204</v>
      </c>
      <c r="U70" s="20">
        <v>26105508</v>
      </c>
      <c r="V70" s="20">
        <v>113625834</v>
      </c>
      <c r="W70" s="20">
        <v>198206270</v>
      </c>
      <c r="X70" s="20">
        <v>0</v>
      </c>
      <c r="Y70" s="19">
        <v>0</v>
      </c>
      <c r="Z70" s="22">
        <v>198206270</v>
      </c>
    </row>
    <row r="71" spans="1:26" ht="12.75" hidden="1">
      <c r="A71" s="38" t="s">
        <v>67</v>
      </c>
      <c r="B71" s="18">
        <v>45440199</v>
      </c>
      <c r="C71" s="18">
        <v>0</v>
      </c>
      <c r="D71" s="19">
        <v>44232475</v>
      </c>
      <c r="E71" s="20">
        <v>45661408</v>
      </c>
      <c r="F71" s="20">
        <v>3504912</v>
      </c>
      <c r="G71" s="20">
        <v>3193829</v>
      </c>
      <c r="H71" s="20">
        <v>3426075</v>
      </c>
      <c r="I71" s="20">
        <v>10124816</v>
      </c>
      <c r="J71" s="20">
        <v>587869</v>
      </c>
      <c r="K71" s="20">
        <v>4320696</v>
      </c>
      <c r="L71" s="20">
        <v>3415765</v>
      </c>
      <c r="M71" s="20">
        <v>8324330</v>
      </c>
      <c r="N71" s="20">
        <v>4904062</v>
      </c>
      <c r="O71" s="20">
        <v>3739392</v>
      </c>
      <c r="P71" s="20">
        <v>3872827</v>
      </c>
      <c r="Q71" s="20">
        <v>12516281</v>
      </c>
      <c r="R71" s="20">
        <v>3825579</v>
      </c>
      <c r="S71" s="20">
        <v>3759288</v>
      </c>
      <c r="T71" s="20">
        <v>5583441</v>
      </c>
      <c r="U71" s="20">
        <v>13168308</v>
      </c>
      <c r="V71" s="20">
        <v>44133735</v>
      </c>
      <c r="W71" s="20">
        <v>45661408</v>
      </c>
      <c r="X71" s="20">
        <v>0</v>
      </c>
      <c r="Y71" s="19">
        <v>0</v>
      </c>
      <c r="Z71" s="22">
        <v>45661408</v>
      </c>
    </row>
    <row r="72" spans="1:26" ht="12.75" hidden="1">
      <c r="A72" s="38" t="s">
        <v>68</v>
      </c>
      <c r="B72" s="18">
        <v>18693708</v>
      </c>
      <c r="C72" s="18">
        <v>0</v>
      </c>
      <c r="D72" s="19">
        <v>19873367</v>
      </c>
      <c r="E72" s="20">
        <v>21983277</v>
      </c>
      <c r="F72" s="20">
        <v>1628743</v>
      </c>
      <c r="G72" s="20">
        <v>1634911</v>
      </c>
      <c r="H72" s="20">
        <v>0</v>
      </c>
      <c r="I72" s="20">
        <v>3263654</v>
      </c>
      <c r="J72" s="20">
        <v>6516</v>
      </c>
      <c r="K72" s="20">
        <v>1638690</v>
      </c>
      <c r="L72" s="20">
        <v>1629602</v>
      </c>
      <c r="M72" s="20">
        <v>3274808</v>
      </c>
      <c r="N72" s="20">
        <v>1607511</v>
      </c>
      <c r="O72" s="20">
        <v>1623888</v>
      </c>
      <c r="P72" s="20">
        <v>1583385</v>
      </c>
      <c r="Q72" s="20">
        <v>4814784</v>
      </c>
      <c r="R72" s="20">
        <v>1985059</v>
      </c>
      <c r="S72" s="20">
        <v>2127377</v>
      </c>
      <c r="T72" s="20">
        <v>2120725</v>
      </c>
      <c r="U72" s="20">
        <v>6233161</v>
      </c>
      <c r="V72" s="20">
        <v>17586407</v>
      </c>
      <c r="W72" s="20">
        <v>21983277</v>
      </c>
      <c r="X72" s="20">
        <v>0</v>
      </c>
      <c r="Y72" s="19">
        <v>0</v>
      </c>
      <c r="Z72" s="22">
        <v>21983277</v>
      </c>
    </row>
    <row r="73" spans="1:26" ht="12.75" hidden="1">
      <c r="A73" s="38" t="s">
        <v>69</v>
      </c>
      <c r="B73" s="18">
        <v>14314880</v>
      </c>
      <c r="C73" s="18">
        <v>0</v>
      </c>
      <c r="D73" s="19">
        <v>15510498</v>
      </c>
      <c r="E73" s="20">
        <v>18651747</v>
      </c>
      <c r="F73" s="20">
        <v>1149204</v>
      </c>
      <c r="G73" s="20">
        <v>1160042</v>
      </c>
      <c r="H73" s="20">
        <v>0</v>
      </c>
      <c r="I73" s="20">
        <v>2309246</v>
      </c>
      <c r="J73" s="20">
        <v>-1160042</v>
      </c>
      <c r="K73" s="20">
        <v>1164017</v>
      </c>
      <c r="L73" s="20">
        <v>1167306</v>
      </c>
      <c r="M73" s="20">
        <v>1171281</v>
      </c>
      <c r="N73" s="20">
        <v>1177108</v>
      </c>
      <c r="O73" s="20">
        <v>1171401</v>
      </c>
      <c r="P73" s="20">
        <v>1175311</v>
      </c>
      <c r="Q73" s="20">
        <v>3523820</v>
      </c>
      <c r="R73" s="20">
        <v>1175835</v>
      </c>
      <c r="S73" s="20">
        <v>1179412</v>
      </c>
      <c r="T73" s="20">
        <v>1170112</v>
      </c>
      <c r="U73" s="20">
        <v>3525359</v>
      </c>
      <c r="V73" s="20">
        <v>10529706</v>
      </c>
      <c r="W73" s="20">
        <v>18651747</v>
      </c>
      <c r="X73" s="20">
        <v>0</v>
      </c>
      <c r="Y73" s="19">
        <v>0</v>
      </c>
      <c r="Z73" s="22">
        <v>18651747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23542685</v>
      </c>
      <c r="C75" s="27">
        <v>0</v>
      </c>
      <c r="D75" s="28">
        <v>31052172</v>
      </c>
      <c r="E75" s="29">
        <v>31052172</v>
      </c>
      <c r="F75" s="29">
        <v>-1435</v>
      </c>
      <c r="G75" s="29">
        <v>2317069</v>
      </c>
      <c r="H75" s="29">
        <v>17486835</v>
      </c>
      <c r="I75" s="29">
        <v>19802469</v>
      </c>
      <c r="J75" s="29">
        <v>2666412</v>
      </c>
      <c r="K75" s="29">
        <v>7183186</v>
      </c>
      <c r="L75" s="29">
        <v>7472836</v>
      </c>
      <c r="M75" s="29">
        <v>17322434</v>
      </c>
      <c r="N75" s="29">
        <v>5910478</v>
      </c>
      <c r="O75" s="29">
        <v>2141269</v>
      </c>
      <c r="P75" s="29">
        <v>6716094</v>
      </c>
      <c r="Q75" s="29">
        <v>14767841</v>
      </c>
      <c r="R75" s="29">
        <v>-277949</v>
      </c>
      <c r="S75" s="29">
        <v>11504837</v>
      </c>
      <c r="T75" s="29">
        <v>4300105</v>
      </c>
      <c r="U75" s="29">
        <v>15526993</v>
      </c>
      <c r="V75" s="29">
        <v>67419737</v>
      </c>
      <c r="W75" s="29">
        <v>31052172</v>
      </c>
      <c r="X75" s="29">
        <v>0</v>
      </c>
      <c r="Y75" s="28">
        <v>0</v>
      </c>
      <c r="Z75" s="30">
        <v>31052172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55799978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55799978</v>
      </c>
      <c r="X77" s="20">
        <v>0</v>
      </c>
      <c r="Y77" s="19">
        <v>0</v>
      </c>
      <c r="Z77" s="22">
        <v>55799978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178386009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178386009</v>
      </c>
      <c r="X79" s="20">
        <v>0</v>
      </c>
      <c r="Y79" s="19">
        <v>0</v>
      </c>
      <c r="Z79" s="22">
        <v>178386009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41095479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41095479</v>
      </c>
      <c r="X80" s="20">
        <v>0</v>
      </c>
      <c r="Y80" s="19">
        <v>0</v>
      </c>
      <c r="Z80" s="22">
        <v>41095479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19784820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19784820</v>
      </c>
      <c r="X81" s="20">
        <v>0</v>
      </c>
      <c r="Y81" s="19">
        <v>0</v>
      </c>
      <c r="Z81" s="22">
        <v>19784820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16786210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16786210</v>
      </c>
      <c r="X82" s="20">
        <v>0</v>
      </c>
      <c r="Y82" s="19">
        <v>0</v>
      </c>
      <c r="Z82" s="22">
        <v>16786210</v>
      </c>
    </row>
    <row r="83" spans="1:26" ht="12.75" hidden="1">
      <c r="A83" s="38"/>
      <c r="B83" s="18">
        <v>1692282</v>
      </c>
      <c r="C83" s="18"/>
      <c r="D83" s="19">
        <v>17517000</v>
      </c>
      <c r="E83" s="20">
        <v>101635968</v>
      </c>
      <c r="F83" s="20">
        <v>148029</v>
      </c>
      <c r="G83" s="20"/>
      <c r="H83" s="20"/>
      <c r="I83" s="20">
        <v>148029</v>
      </c>
      <c r="J83" s="20">
        <v>-25563647</v>
      </c>
      <c r="K83" s="20">
        <v>-16927964</v>
      </c>
      <c r="L83" s="20">
        <v>-17865351</v>
      </c>
      <c r="M83" s="20">
        <v>-25563647</v>
      </c>
      <c r="N83" s="20">
        <v>-17395304</v>
      </c>
      <c r="O83" s="20">
        <v>9523383</v>
      </c>
      <c r="P83" s="20"/>
      <c r="Q83" s="20">
        <v>-17395304</v>
      </c>
      <c r="R83" s="20"/>
      <c r="S83" s="20"/>
      <c r="T83" s="20">
        <v>-5000</v>
      </c>
      <c r="U83" s="20"/>
      <c r="V83" s="20">
        <v>148029</v>
      </c>
      <c r="W83" s="20">
        <v>8469664</v>
      </c>
      <c r="X83" s="20"/>
      <c r="Y83" s="19"/>
      <c r="Z83" s="22">
        <v>101635968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14000000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14000000</v>
      </c>
      <c r="X84" s="29">
        <v>0</v>
      </c>
      <c r="Y84" s="28">
        <v>0</v>
      </c>
      <c r="Z84" s="30">
        <v>14000000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7539932</v>
      </c>
      <c r="C5" s="18">
        <v>0</v>
      </c>
      <c r="D5" s="58">
        <v>39976000</v>
      </c>
      <c r="E5" s="59">
        <v>72972322</v>
      </c>
      <c r="F5" s="59">
        <v>3575508</v>
      </c>
      <c r="G5" s="59">
        <v>8497924</v>
      </c>
      <c r="H5" s="59">
        <v>12786870</v>
      </c>
      <c r="I5" s="59">
        <v>24860302</v>
      </c>
      <c r="J5" s="59">
        <v>4331920</v>
      </c>
      <c r="K5" s="59">
        <v>8126171</v>
      </c>
      <c r="L5" s="59">
        <v>5632793</v>
      </c>
      <c r="M5" s="59">
        <v>18090884</v>
      </c>
      <c r="N5" s="59">
        <v>5642439</v>
      </c>
      <c r="O5" s="59">
        <v>4996686</v>
      </c>
      <c r="P5" s="59">
        <v>5160865</v>
      </c>
      <c r="Q5" s="59">
        <v>15799990</v>
      </c>
      <c r="R5" s="59">
        <v>4922366</v>
      </c>
      <c r="S5" s="59">
        <v>4923248</v>
      </c>
      <c r="T5" s="59">
        <v>4933612</v>
      </c>
      <c r="U5" s="59">
        <v>14779226</v>
      </c>
      <c r="V5" s="59">
        <v>73530402</v>
      </c>
      <c r="W5" s="59">
        <v>72972322</v>
      </c>
      <c r="X5" s="59">
        <v>558080</v>
      </c>
      <c r="Y5" s="60">
        <v>0.76</v>
      </c>
      <c r="Z5" s="61">
        <v>72972322</v>
      </c>
    </row>
    <row r="6" spans="1:26" ht="12.75">
      <c r="A6" s="57" t="s">
        <v>32</v>
      </c>
      <c r="B6" s="18">
        <v>404101</v>
      </c>
      <c r="C6" s="18">
        <v>0</v>
      </c>
      <c r="D6" s="58">
        <v>5400000</v>
      </c>
      <c r="E6" s="59">
        <v>5644318</v>
      </c>
      <c r="F6" s="59">
        <v>406534</v>
      </c>
      <c r="G6" s="59">
        <v>812285</v>
      </c>
      <c r="H6" s="59">
        <v>1223620</v>
      </c>
      <c r="I6" s="59">
        <v>2442439</v>
      </c>
      <c r="J6" s="59">
        <v>407253</v>
      </c>
      <c r="K6" s="59">
        <v>419087</v>
      </c>
      <c r="L6" s="59">
        <v>409013</v>
      </c>
      <c r="M6" s="59">
        <v>1235353</v>
      </c>
      <c r="N6" s="59">
        <v>424738</v>
      </c>
      <c r="O6" s="59">
        <v>520226</v>
      </c>
      <c r="P6" s="59">
        <v>515578</v>
      </c>
      <c r="Q6" s="59">
        <v>1460542</v>
      </c>
      <c r="R6" s="59">
        <v>517563</v>
      </c>
      <c r="S6" s="59">
        <v>515579</v>
      </c>
      <c r="T6" s="59">
        <v>515579</v>
      </c>
      <c r="U6" s="59">
        <v>1548721</v>
      </c>
      <c r="V6" s="59">
        <v>6687055</v>
      </c>
      <c r="W6" s="59">
        <v>5644318</v>
      </c>
      <c r="X6" s="59">
        <v>1042737</v>
      </c>
      <c r="Y6" s="60">
        <v>18.47</v>
      </c>
      <c r="Z6" s="61">
        <v>5644318</v>
      </c>
    </row>
    <row r="7" spans="1:26" ht="12.75">
      <c r="A7" s="57" t="s">
        <v>33</v>
      </c>
      <c r="B7" s="18">
        <v>741084</v>
      </c>
      <c r="C7" s="18">
        <v>0</v>
      </c>
      <c r="D7" s="58">
        <v>5000000</v>
      </c>
      <c r="E7" s="59">
        <v>8157883</v>
      </c>
      <c r="F7" s="59">
        <v>321171</v>
      </c>
      <c r="G7" s="59">
        <v>986667</v>
      </c>
      <c r="H7" s="59">
        <v>1720657</v>
      </c>
      <c r="I7" s="59">
        <v>3028495</v>
      </c>
      <c r="J7" s="59">
        <v>596213</v>
      </c>
      <c r="K7" s="59">
        <v>507888</v>
      </c>
      <c r="L7" s="59">
        <v>383204</v>
      </c>
      <c r="M7" s="59">
        <v>1487305</v>
      </c>
      <c r="N7" s="59">
        <v>294773</v>
      </c>
      <c r="O7" s="59">
        <v>341893</v>
      </c>
      <c r="P7" s="59">
        <v>0</v>
      </c>
      <c r="Q7" s="59">
        <v>636666</v>
      </c>
      <c r="R7" s="59">
        <v>541424</v>
      </c>
      <c r="S7" s="59">
        <v>643875</v>
      </c>
      <c r="T7" s="59">
        <v>586128</v>
      </c>
      <c r="U7" s="59">
        <v>1771427</v>
      </c>
      <c r="V7" s="59">
        <v>6923893</v>
      </c>
      <c r="W7" s="59">
        <v>8157883</v>
      </c>
      <c r="X7" s="59">
        <v>-1233990</v>
      </c>
      <c r="Y7" s="60">
        <v>-15.13</v>
      </c>
      <c r="Z7" s="61">
        <v>8157883</v>
      </c>
    </row>
    <row r="8" spans="1:26" ht="12.75">
      <c r="A8" s="57" t="s">
        <v>34</v>
      </c>
      <c r="B8" s="18">
        <v>233058</v>
      </c>
      <c r="C8" s="18">
        <v>0</v>
      </c>
      <c r="D8" s="58">
        <v>293024000</v>
      </c>
      <c r="E8" s="59">
        <v>308182000</v>
      </c>
      <c r="F8" s="59">
        <v>0</v>
      </c>
      <c r="G8" s="59">
        <v>119674000</v>
      </c>
      <c r="H8" s="59">
        <v>119674000</v>
      </c>
      <c r="I8" s="59">
        <v>239348000</v>
      </c>
      <c r="J8" s="59">
        <v>0</v>
      </c>
      <c r="K8" s="59">
        <v>0</v>
      </c>
      <c r="L8" s="59">
        <v>0</v>
      </c>
      <c r="M8" s="59">
        <v>0</v>
      </c>
      <c r="N8" s="59">
        <v>92838203</v>
      </c>
      <c r="O8" s="59">
        <v>0</v>
      </c>
      <c r="P8" s="59">
        <v>0</v>
      </c>
      <c r="Q8" s="59">
        <v>92838203</v>
      </c>
      <c r="R8" s="59">
        <v>0</v>
      </c>
      <c r="S8" s="59">
        <v>0</v>
      </c>
      <c r="T8" s="59">
        <v>10171091</v>
      </c>
      <c r="U8" s="59">
        <v>10171091</v>
      </c>
      <c r="V8" s="59">
        <v>342357294</v>
      </c>
      <c r="W8" s="59">
        <v>308182000</v>
      </c>
      <c r="X8" s="59">
        <v>34175294</v>
      </c>
      <c r="Y8" s="60">
        <v>11.09</v>
      </c>
      <c r="Z8" s="61">
        <v>308182000</v>
      </c>
    </row>
    <row r="9" spans="1:26" ht="12.75">
      <c r="A9" s="57" t="s">
        <v>35</v>
      </c>
      <c r="B9" s="18">
        <v>11532788</v>
      </c>
      <c r="C9" s="18">
        <v>0</v>
      </c>
      <c r="D9" s="58">
        <v>22973000</v>
      </c>
      <c r="E9" s="59">
        <v>64911081</v>
      </c>
      <c r="F9" s="59">
        <v>4218613</v>
      </c>
      <c r="G9" s="59">
        <v>7302509</v>
      </c>
      <c r="H9" s="59">
        <v>9829570</v>
      </c>
      <c r="I9" s="59">
        <v>21350692</v>
      </c>
      <c r="J9" s="59">
        <v>4142381</v>
      </c>
      <c r="K9" s="59">
        <v>3150230</v>
      </c>
      <c r="L9" s="59">
        <v>3875124</v>
      </c>
      <c r="M9" s="59">
        <v>11167735</v>
      </c>
      <c r="N9" s="59">
        <v>58986</v>
      </c>
      <c r="O9" s="59">
        <v>2847643</v>
      </c>
      <c r="P9" s="59">
        <v>-145780</v>
      </c>
      <c r="Q9" s="59">
        <v>2760849</v>
      </c>
      <c r="R9" s="59">
        <v>2737220</v>
      </c>
      <c r="S9" s="59">
        <v>1923258</v>
      </c>
      <c r="T9" s="59">
        <v>3221413</v>
      </c>
      <c r="U9" s="59">
        <v>7881891</v>
      </c>
      <c r="V9" s="59">
        <v>43161167</v>
      </c>
      <c r="W9" s="59">
        <v>64911081</v>
      </c>
      <c r="X9" s="59">
        <v>-21749914</v>
      </c>
      <c r="Y9" s="60">
        <v>-33.51</v>
      </c>
      <c r="Z9" s="61">
        <v>64911081</v>
      </c>
    </row>
    <row r="10" spans="1:26" ht="20.25">
      <c r="A10" s="62" t="s">
        <v>109</v>
      </c>
      <c r="B10" s="63">
        <f>SUM(B5:B9)</f>
        <v>20450963</v>
      </c>
      <c r="C10" s="63">
        <f>SUM(C5:C9)</f>
        <v>0</v>
      </c>
      <c r="D10" s="64">
        <f aca="true" t="shared" si="0" ref="D10:Z10">SUM(D5:D9)</f>
        <v>366373000</v>
      </c>
      <c r="E10" s="65">
        <f t="shared" si="0"/>
        <v>459867604</v>
      </c>
      <c r="F10" s="65">
        <f t="shared" si="0"/>
        <v>8521826</v>
      </c>
      <c r="G10" s="65">
        <f t="shared" si="0"/>
        <v>137273385</v>
      </c>
      <c r="H10" s="65">
        <f t="shared" si="0"/>
        <v>145234717</v>
      </c>
      <c r="I10" s="65">
        <f t="shared" si="0"/>
        <v>291029928</v>
      </c>
      <c r="J10" s="65">
        <f t="shared" si="0"/>
        <v>9477767</v>
      </c>
      <c r="K10" s="65">
        <f t="shared" si="0"/>
        <v>12203376</v>
      </c>
      <c r="L10" s="65">
        <f t="shared" si="0"/>
        <v>10300134</v>
      </c>
      <c r="M10" s="65">
        <f t="shared" si="0"/>
        <v>31981277</v>
      </c>
      <c r="N10" s="65">
        <f t="shared" si="0"/>
        <v>99259139</v>
      </c>
      <c r="O10" s="65">
        <f t="shared" si="0"/>
        <v>8706448</v>
      </c>
      <c r="P10" s="65">
        <f t="shared" si="0"/>
        <v>5530663</v>
      </c>
      <c r="Q10" s="65">
        <f t="shared" si="0"/>
        <v>113496250</v>
      </c>
      <c r="R10" s="65">
        <f t="shared" si="0"/>
        <v>8718573</v>
      </c>
      <c r="S10" s="65">
        <f t="shared" si="0"/>
        <v>8005960</v>
      </c>
      <c r="T10" s="65">
        <f t="shared" si="0"/>
        <v>19427823</v>
      </c>
      <c r="U10" s="65">
        <f t="shared" si="0"/>
        <v>36152356</v>
      </c>
      <c r="V10" s="65">
        <f t="shared" si="0"/>
        <v>472659811</v>
      </c>
      <c r="W10" s="65">
        <f t="shared" si="0"/>
        <v>459867604</v>
      </c>
      <c r="X10" s="65">
        <f t="shared" si="0"/>
        <v>12792207</v>
      </c>
      <c r="Y10" s="66">
        <f>+IF(W10&lt;&gt;0,(X10/W10)*100,0)</f>
        <v>2.781715191227082</v>
      </c>
      <c r="Z10" s="67">
        <f t="shared" si="0"/>
        <v>459867604</v>
      </c>
    </row>
    <row r="11" spans="1:26" ht="12.75">
      <c r="A11" s="57" t="s">
        <v>36</v>
      </c>
      <c r="B11" s="18">
        <v>11039642</v>
      </c>
      <c r="C11" s="18">
        <v>0</v>
      </c>
      <c r="D11" s="58">
        <v>164551013</v>
      </c>
      <c r="E11" s="59">
        <v>141969946</v>
      </c>
      <c r="F11" s="59">
        <v>11004920</v>
      </c>
      <c r="G11" s="59">
        <v>22049105</v>
      </c>
      <c r="H11" s="59">
        <v>22636755</v>
      </c>
      <c r="I11" s="59">
        <v>55690780</v>
      </c>
      <c r="J11" s="59">
        <v>11491052</v>
      </c>
      <c r="K11" s="59">
        <v>10853016</v>
      </c>
      <c r="L11" s="59">
        <v>10949836</v>
      </c>
      <c r="M11" s="59">
        <v>33293904</v>
      </c>
      <c r="N11" s="59">
        <v>11503033</v>
      </c>
      <c r="O11" s="59">
        <v>11077303</v>
      </c>
      <c r="P11" s="59">
        <v>11191484</v>
      </c>
      <c r="Q11" s="59">
        <v>33771820</v>
      </c>
      <c r="R11" s="59">
        <v>10901335</v>
      </c>
      <c r="S11" s="59">
        <v>11333706</v>
      </c>
      <c r="T11" s="59">
        <v>11174329</v>
      </c>
      <c r="U11" s="59">
        <v>33409370</v>
      </c>
      <c r="V11" s="59">
        <v>156165874</v>
      </c>
      <c r="W11" s="59">
        <v>141969946</v>
      </c>
      <c r="X11" s="59">
        <v>14195928</v>
      </c>
      <c r="Y11" s="60">
        <v>10</v>
      </c>
      <c r="Z11" s="61">
        <v>141969946</v>
      </c>
    </row>
    <row r="12" spans="1:26" ht="12.75">
      <c r="A12" s="57" t="s">
        <v>37</v>
      </c>
      <c r="B12" s="18">
        <v>1837486</v>
      </c>
      <c r="C12" s="18">
        <v>0</v>
      </c>
      <c r="D12" s="58">
        <v>23922553</v>
      </c>
      <c r="E12" s="59">
        <v>23922553</v>
      </c>
      <c r="F12" s="59">
        <v>1877889</v>
      </c>
      <c r="G12" s="59">
        <v>3776466</v>
      </c>
      <c r="H12" s="59">
        <v>3776466</v>
      </c>
      <c r="I12" s="59">
        <v>9430821</v>
      </c>
      <c r="J12" s="59">
        <v>1952436</v>
      </c>
      <c r="K12" s="59">
        <v>1944182</v>
      </c>
      <c r="L12" s="59">
        <v>1939685</v>
      </c>
      <c r="M12" s="59">
        <v>5836303</v>
      </c>
      <c r="N12" s="59">
        <v>1932349</v>
      </c>
      <c r="O12" s="59">
        <v>1912953</v>
      </c>
      <c r="P12" s="59">
        <v>1917978</v>
      </c>
      <c r="Q12" s="59">
        <v>5763280</v>
      </c>
      <c r="R12" s="59">
        <v>1917592</v>
      </c>
      <c r="S12" s="59">
        <v>1917592</v>
      </c>
      <c r="T12" s="59">
        <v>2747665</v>
      </c>
      <c r="U12" s="59">
        <v>6582849</v>
      </c>
      <c r="V12" s="59">
        <v>27613253</v>
      </c>
      <c r="W12" s="59">
        <v>23922553</v>
      </c>
      <c r="X12" s="59">
        <v>3690700</v>
      </c>
      <c r="Y12" s="60">
        <v>15.43</v>
      </c>
      <c r="Z12" s="61">
        <v>23922553</v>
      </c>
    </row>
    <row r="13" spans="1:26" ht="12.75">
      <c r="A13" s="57" t="s">
        <v>110</v>
      </c>
      <c r="B13" s="18">
        <v>86419067</v>
      </c>
      <c r="C13" s="18">
        <v>0</v>
      </c>
      <c r="D13" s="58">
        <v>30000000</v>
      </c>
      <c r="E13" s="59">
        <v>50000000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2146299</v>
      </c>
      <c r="U13" s="59">
        <v>2146299</v>
      </c>
      <c r="V13" s="59">
        <v>2146299</v>
      </c>
      <c r="W13" s="59">
        <v>50000000</v>
      </c>
      <c r="X13" s="59">
        <v>-47853701</v>
      </c>
      <c r="Y13" s="60">
        <v>-95.71</v>
      </c>
      <c r="Z13" s="61">
        <v>50000000</v>
      </c>
    </row>
    <row r="14" spans="1:26" ht="12.75">
      <c r="A14" s="57" t="s">
        <v>38</v>
      </c>
      <c r="B14" s="18">
        <v>294856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1392990</v>
      </c>
      <c r="U14" s="59">
        <v>1392990</v>
      </c>
      <c r="V14" s="59">
        <v>1392990</v>
      </c>
      <c r="W14" s="59">
        <v>0</v>
      </c>
      <c r="X14" s="59">
        <v>1392990</v>
      </c>
      <c r="Y14" s="60">
        <v>0</v>
      </c>
      <c r="Z14" s="61">
        <v>0</v>
      </c>
    </row>
    <row r="15" spans="1:26" ht="12.75">
      <c r="A15" s="57" t="s">
        <v>39</v>
      </c>
      <c r="B15" s="18">
        <v>3308703</v>
      </c>
      <c r="C15" s="18">
        <v>0</v>
      </c>
      <c r="D15" s="58">
        <v>9000000</v>
      </c>
      <c r="E15" s="59">
        <v>8180000</v>
      </c>
      <c r="F15" s="59">
        <v>391859</v>
      </c>
      <c r="G15" s="59">
        <v>1077506</v>
      </c>
      <c r="H15" s="59">
        <v>1706308</v>
      </c>
      <c r="I15" s="59">
        <v>3175673</v>
      </c>
      <c r="J15" s="59">
        <v>129444</v>
      </c>
      <c r="K15" s="59">
        <v>-54691</v>
      </c>
      <c r="L15" s="59">
        <v>221814</v>
      </c>
      <c r="M15" s="59">
        <v>296567</v>
      </c>
      <c r="N15" s="59">
        <v>-24424</v>
      </c>
      <c r="O15" s="59">
        <v>632065</v>
      </c>
      <c r="P15" s="59">
        <v>369703</v>
      </c>
      <c r="Q15" s="59">
        <v>977344</v>
      </c>
      <c r="R15" s="59">
        <v>150300</v>
      </c>
      <c r="S15" s="59">
        <v>-684067</v>
      </c>
      <c r="T15" s="59">
        <v>902955</v>
      </c>
      <c r="U15" s="59">
        <v>369188</v>
      </c>
      <c r="V15" s="59">
        <v>4818772</v>
      </c>
      <c r="W15" s="59">
        <v>8180000</v>
      </c>
      <c r="X15" s="59">
        <v>-3361228</v>
      </c>
      <c r="Y15" s="60">
        <v>-41.09</v>
      </c>
      <c r="Z15" s="61">
        <v>8180000</v>
      </c>
    </row>
    <row r="16" spans="1:26" ht="12.75">
      <c r="A16" s="57" t="s">
        <v>34</v>
      </c>
      <c r="B16" s="18">
        <v>0</v>
      </c>
      <c r="C16" s="18">
        <v>0</v>
      </c>
      <c r="D16" s="58">
        <v>1000000</v>
      </c>
      <c r="E16" s="59">
        <v>700000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600000</v>
      </c>
      <c r="M16" s="59">
        <v>600000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600000</v>
      </c>
      <c r="W16" s="59">
        <v>700000</v>
      </c>
      <c r="X16" s="59">
        <v>-100000</v>
      </c>
      <c r="Y16" s="60">
        <v>-14.29</v>
      </c>
      <c r="Z16" s="61">
        <v>700000</v>
      </c>
    </row>
    <row r="17" spans="1:26" ht="12.75">
      <c r="A17" s="57" t="s">
        <v>40</v>
      </c>
      <c r="B17" s="18">
        <v>42486011</v>
      </c>
      <c r="C17" s="18">
        <v>0</v>
      </c>
      <c r="D17" s="58">
        <v>143717168</v>
      </c>
      <c r="E17" s="59">
        <v>188755930</v>
      </c>
      <c r="F17" s="59">
        <v>1378831</v>
      </c>
      <c r="G17" s="59">
        <v>5712242</v>
      </c>
      <c r="H17" s="59">
        <v>15519687</v>
      </c>
      <c r="I17" s="59">
        <v>22610760</v>
      </c>
      <c r="J17" s="59">
        <v>7591592</v>
      </c>
      <c r="K17" s="59">
        <v>7605789</v>
      </c>
      <c r="L17" s="59">
        <v>11144565</v>
      </c>
      <c r="M17" s="59">
        <v>26341946</v>
      </c>
      <c r="N17" s="59">
        <v>5296932</v>
      </c>
      <c r="O17" s="59">
        <v>13472984</v>
      </c>
      <c r="P17" s="59">
        <v>11667023</v>
      </c>
      <c r="Q17" s="59">
        <v>30436939</v>
      </c>
      <c r="R17" s="59">
        <v>3461251</v>
      </c>
      <c r="S17" s="59">
        <v>10813917</v>
      </c>
      <c r="T17" s="59">
        <v>22052027</v>
      </c>
      <c r="U17" s="59">
        <v>36327195</v>
      </c>
      <c r="V17" s="59">
        <v>115716840</v>
      </c>
      <c r="W17" s="59">
        <v>188755930</v>
      </c>
      <c r="X17" s="59">
        <v>-73039090</v>
      </c>
      <c r="Y17" s="60">
        <v>-38.69</v>
      </c>
      <c r="Z17" s="61">
        <v>188755930</v>
      </c>
    </row>
    <row r="18" spans="1:26" ht="12.75">
      <c r="A18" s="68" t="s">
        <v>41</v>
      </c>
      <c r="B18" s="69">
        <f>SUM(B11:B17)</f>
        <v>145385765</v>
      </c>
      <c r="C18" s="69">
        <f>SUM(C11:C17)</f>
        <v>0</v>
      </c>
      <c r="D18" s="70">
        <f aca="true" t="shared" si="1" ref="D18:Z18">SUM(D11:D17)</f>
        <v>372190734</v>
      </c>
      <c r="E18" s="71">
        <f t="shared" si="1"/>
        <v>413528429</v>
      </c>
      <c r="F18" s="71">
        <f t="shared" si="1"/>
        <v>14653499</v>
      </c>
      <c r="G18" s="71">
        <f t="shared" si="1"/>
        <v>32615319</v>
      </c>
      <c r="H18" s="71">
        <f t="shared" si="1"/>
        <v>43639216</v>
      </c>
      <c r="I18" s="71">
        <f t="shared" si="1"/>
        <v>90908034</v>
      </c>
      <c r="J18" s="71">
        <f t="shared" si="1"/>
        <v>21164524</v>
      </c>
      <c r="K18" s="71">
        <f t="shared" si="1"/>
        <v>20348296</v>
      </c>
      <c r="L18" s="71">
        <f t="shared" si="1"/>
        <v>24855900</v>
      </c>
      <c r="M18" s="71">
        <f t="shared" si="1"/>
        <v>66368720</v>
      </c>
      <c r="N18" s="71">
        <f t="shared" si="1"/>
        <v>18707890</v>
      </c>
      <c r="O18" s="71">
        <f t="shared" si="1"/>
        <v>27095305</v>
      </c>
      <c r="P18" s="71">
        <f t="shared" si="1"/>
        <v>25146188</v>
      </c>
      <c r="Q18" s="71">
        <f t="shared" si="1"/>
        <v>70949383</v>
      </c>
      <c r="R18" s="71">
        <f t="shared" si="1"/>
        <v>16430478</v>
      </c>
      <c r="S18" s="71">
        <f t="shared" si="1"/>
        <v>23381148</v>
      </c>
      <c r="T18" s="71">
        <f t="shared" si="1"/>
        <v>40416265</v>
      </c>
      <c r="U18" s="71">
        <f t="shared" si="1"/>
        <v>80227891</v>
      </c>
      <c r="V18" s="71">
        <f t="shared" si="1"/>
        <v>308454028</v>
      </c>
      <c r="W18" s="71">
        <f t="shared" si="1"/>
        <v>413528429</v>
      </c>
      <c r="X18" s="71">
        <f t="shared" si="1"/>
        <v>-105074401</v>
      </c>
      <c r="Y18" s="66">
        <f>+IF(W18&lt;&gt;0,(X18/W18)*100,0)</f>
        <v>-25.409232747091252</v>
      </c>
      <c r="Z18" s="72">
        <f t="shared" si="1"/>
        <v>413528429</v>
      </c>
    </row>
    <row r="19" spans="1:26" ht="12.75">
      <c r="A19" s="68" t="s">
        <v>42</v>
      </c>
      <c r="B19" s="73">
        <f>+B10-B18</f>
        <v>-124934802</v>
      </c>
      <c r="C19" s="73">
        <f>+C10-C18</f>
        <v>0</v>
      </c>
      <c r="D19" s="74">
        <f aca="true" t="shared" si="2" ref="D19:Z19">+D10-D18</f>
        <v>-5817734</v>
      </c>
      <c r="E19" s="75">
        <f t="shared" si="2"/>
        <v>46339175</v>
      </c>
      <c r="F19" s="75">
        <f t="shared" si="2"/>
        <v>-6131673</v>
      </c>
      <c r="G19" s="75">
        <f t="shared" si="2"/>
        <v>104658066</v>
      </c>
      <c r="H19" s="75">
        <f t="shared" si="2"/>
        <v>101595501</v>
      </c>
      <c r="I19" s="75">
        <f t="shared" si="2"/>
        <v>200121894</v>
      </c>
      <c r="J19" s="75">
        <f t="shared" si="2"/>
        <v>-11686757</v>
      </c>
      <c r="K19" s="75">
        <f t="shared" si="2"/>
        <v>-8144920</v>
      </c>
      <c r="L19" s="75">
        <f t="shared" si="2"/>
        <v>-14555766</v>
      </c>
      <c r="M19" s="75">
        <f t="shared" si="2"/>
        <v>-34387443</v>
      </c>
      <c r="N19" s="75">
        <f t="shared" si="2"/>
        <v>80551249</v>
      </c>
      <c r="O19" s="75">
        <f t="shared" si="2"/>
        <v>-18388857</v>
      </c>
      <c r="P19" s="75">
        <f t="shared" si="2"/>
        <v>-19615525</v>
      </c>
      <c r="Q19" s="75">
        <f t="shared" si="2"/>
        <v>42546867</v>
      </c>
      <c r="R19" s="75">
        <f t="shared" si="2"/>
        <v>-7711905</v>
      </c>
      <c r="S19" s="75">
        <f t="shared" si="2"/>
        <v>-15375188</v>
      </c>
      <c r="T19" s="75">
        <f t="shared" si="2"/>
        <v>-20988442</v>
      </c>
      <c r="U19" s="75">
        <f t="shared" si="2"/>
        <v>-44075535</v>
      </c>
      <c r="V19" s="75">
        <f t="shared" si="2"/>
        <v>164205783</v>
      </c>
      <c r="W19" s="75">
        <f>IF(E10=E18,0,W10-W18)</f>
        <v>46339175</v>
      </c>
      <c r="X19" s="75">
        <f t="shared" si="2"/>
        <v>117866608</v>
      </c>
      <c r="Y19" s="76">
        <f>+IF(W19&lt;&gt;0,(X19/W19)*100,0)</f>
        <v>254.35629356802315</v>
      </c>
      <c r="Z19" s="77">
        <f t="shared" si="2"/>
        <v>46339175</v>
      </c>
    </row>
    <row r="20" spans="1:26" ht="20.25">
      <c r="A20" s="78" t="s">
        <v>43</v>
      </c>
      <c r="B20" s="79">
        <v>17074358</v>
      </c>
      <c r="C20" s="79">
        <v>0</v>
      </c>
      <c r="D20" s="80">
        <v>70688000</v>
      </c>
      <c r="E20" s="81">
        <v>60688000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1322851</v>
      </c>
      <c r="U20" s="81">
        <v>1322851</v>
      </c>
      <c r="V20" s="81">
        <v>1322851</v>
      </c>
      <c r="W20" s="81">
        <v>60688000</v>
      </c>
      <c r="X20" s="81">
        <v>-59365149</v>
      </c>
      <c r="Y20" s="82">
        <v>-97.82</v>
      </c>
      <c r="Z20" s="83">
        <v>60688000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-107860444</v>
      </c>
      <c r="C22" s="91">
        <f>SUM(C19:C21)</f>
        <v>0</v>
      </c>
      <c r="D22" s="92">
        <f aca="true" t="shared" si="3" ref="D22:Z22">SUM(D19:D21)</f>
        <v>64870266</v>
      </c>
      <c r="E22" s="93">
        <f t="shared" si="3"/>
        <v>107027175</v>
      </c>
      <c r="F22" s="93">
        <f t="shared" si="3"/>
        <v>-6131673</v>
      </c>
      <c r="G22" s="93">
        <f t="shared" si="3"/>
        <v>104658066</v>
      </c>
      <c r="H22" s="93">
        <f t="shared" si="3"/>
        <v>101595501</v>
      </c>
      <c r="I22" s="93">
        <f t="shared" si="3"/>
        <v>200121894</v>
      </c>
      <c r="J22" s="93">
        <f t="shared" si="3"/>
        <v>-11686757</v>
      </c>
      <c r="K22" s="93">
        <f t="shared" si="3"/>
        <v>-8144920</v>
      </c>
      <c r="L22" s="93">
        <f t="shared" si="3"/>
        <v>-14555766</v>
      </c>
      <c r="M22" s="93">
        <f t="shared" si="3"/>
        <v>-34387443</v>
      </c>
      <c r="N22" s="93">
        <f t="shared" si="3"/>
        <v>80551249</v>
      </c>
      <c r="O22" s="93">
        <f t="shared" si="3"/>
        <v>-18388857</v>
      </c>
      <c r="P22" s="93">
        <f t="shared" si="3"/>
        <v>-19615525</v>
      </c>
      <c r="Q22" s="93">
        <f t="shared" si="3"/>
        <v>42546867</v>
      </c>
      <c r="R22" s="93">
        <f t="shared" si="3"/>
        <v>-7711905</v>
      </c>
      <c r="S22" s="93">
        <f t="shared" si="3"/>
        <v>-15375188</v>
      </c>
      <c r="T22" s="93">
        <f t="shared" si="3"/>
        <v>-19665591</v>
      </c>
      <c r="U22" s="93">
        <f t="shared" si="3"/>
        <v>-42752684</v>
      </c>
      <c r="V22" s="93">
        <f t="shared" si="3"/>
        <v>165528634</v>
      </c>
      <c r="W22" s="93">
        <f t="shared" si="3"/>
        <v>107027175</v>
      </c>
      <c r="X22" s="93">
        <f t="shared" si="3"/>
        <v>58501459</v>
      </c>
      <c r="Y22" s="94">
        <f>+IF(W22&lt;&gt;0,(X22/W22)*100,0)</f>
        <v>54.66037854404734</v>
      </c>
      <c r="Z22" s="95">
        <f t="shared" si="3"/>
        <v>107027175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-107860444</v>
      </c>
      <c r="C24" s="73">
        <f>SUM(C22:C23)</f>
        <v>0</v>
      </c>
      <c r="D24" s="74">
        <f aca="true" t="shared" si="4" ref="D24:Z24">SUM(D22:D23)</f>
        <v>64870266</v>
      </c>
      <c r="E24" s="75">
        <f t="shared" si="4"/>
        <v>107027175</v>
      </c>
      <c r="F24" s="75">
        <f t="shared" si="4"/>
        <v>-6131673</v>
      </c>
      <c r="G24" s="75">
        <f t="shared" si="4"/>
        <v>104658066</v>
      </c>
      <c r="H24" s="75">
        <f t="shared" si="4"/>
        <v>101595501</v>
      </c>
      <c r="I24" s="75">
        <f t="shared" si="4"/>
        <v>200121894</v>
      </c>
      <c r="J24" s="75">
        <f t="shared" si="4"/>
        <v>-11686757</v>
      </c>
      <c r="K24" s="75">
        <f t="shared" si="4"/>
        <v>-8144920</v>
      </c>
      <c r="L24" s="75">
        <f t="shared" si="4"/>
        <v>-14555766</v>
      </c>
      <c r="M24" s="75">
        <f t="shared" si="4"/>
        <v>-34387443</v>
      </c>
      <c r="N24" s="75">
        <f t="shared" si="4"/>
        <v>80551249</v>
      </c>
      <c r="O24" s="75">
        <f t="shared" si="4"/>
        <v>-18388857</v>
      </c>
      <c r="P24" s="75">
        <f t="shared" si="4"/>
        <v>-19615525</v>
      </c>
      <c r="Q24" s="75">
        <f t="shared" si="4"/>
        <v>42546867</v>
      </c>
      <c r="R24" s="75">
        <f t="shared" si="4"/>
        <v>-7711905</v>
      </c>
      <c r="S24" s="75">
        <f t="shared" si="4"/>
        <v>-15375188</v>
      </c>
      <c r="T24" s="75">
        <f t="shared" si="4"/>
        <v>-19665591</v>
      </c>
      <c r="U24" s="75">
        <f t="shared" si="4"/>
        <v>-42752684</v>
      </c>
      <c r="V24" s="75">
        <f t="shared" si="4"/>
        <v>165528634</v>
      </c>
      <c r="W24" s="75">
        <f t="shared" si="4"/>
        <v>107027175</v>
      </c>
      <c r="X24" s="75">
        <f t="shared" si="4"/>
        <v>58501459</v>
      </c>
      <c r="Y24" s="76">
        <f>+IF(W24&lt;&gt;0,(X24/W24)*100,0)</f>
        <v>54.66037854404734</v>
      </c>
      <c r="Z24" s="77">
        <f t="shared" si="4"/>
        <v>107027175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14549635</v>
      </c>
      <c r="C27" s="21">
        <v>0</v>
      </c>
      <c r="D27" s="103">
        <v>109370266</v>
      </c>
      <c r="E27" s="104">
        <v>106927175</v>
      </c>
      <c r="F27" s="104">
        <v>0</v>
      </c>
      <c r="G27" s="104">
        <v>1227777264</v>
      </c>
      <c r="H27" s="104">
        <v>1234108780</v>
      </c>
      <c r="I27" s="104">
        <v>2461886044</v>
      </c>
      <c r="J27" s="104">
        <v>12412453</v>
      </c>
      <c r="K27" s="104">
        <v>5842593</v>
      </c>
      <c r="L27" s="104">
        <v>5014344</v>
      </c>
      <c r="M27" s="104">
        <v>23269390</v>
      </c>
      <c r="N27" s="104">
        <v>12123508</v>
      </c>
      <c r="O27" s="104">
        <v>9700418</v>
      </c>
      <c r="P27" s="104">
        <v>6014041</v>
      </c>
      <c r="Q27" s="104">
        <v>27837967</v>
      </c>
      <c r="R27" s="104">
        <v>3385337</v>
      </c>
      <c r="S27" s="104">
        <v>73126</v>
      </c>
      <c r="T27" s="104">
        <v>22511097</v>
      </c>
      <c r="U27" s="104">
        <v>25969560</v>
      </c>
      <c r="V27" s="104">
        <v>2538962961</v>
      </c>
      <c r="W27" s="104">
        <v>106927175</v>
      </c>
      <c r="X27" s="104">
        <v>2432035786</v>
      </c>
      <c r="Y27" s="105">
        <v>2274.48</v>
      </c>
      <c r="Z27" s="106">
        <v>106927175</v>
      </c>
    </row>
    <row r="28" spans="1:26" ht="12.75">
      <c r="A28" s="107" t="s">
        <v>47</v>
      </c>
      <c r="B28" s="18">
        <v>-3991743</v>
      </c>
      <c r="C28" s="18">
        <v>0</v>
      </c>
      <c r="D28" s="58">
        <v>57653600</v>
      </c>
      <c r="E28" s="59">
        <v>57446432</v>
      </c>
      <c r="F28" s="59">
        <v>0</v>
      </c>
      <c r="G28" s="59">
        <v>122800730</v>
      </c>
      <c r="H28" s="59">
        <v>128112692</v>
      </c>
      <c r="I28" s="59">
        <v>250913422</v>
      </c>
      <c r="J28" s="59">
        <v>9720005</v>
      </c>
      <c r="K28" s="59">
        <v>3498865</v>
      </c>
      <c r="L28" s="59">
        <v>2167452</v>
      </c>
      <c r="M28" s="59">
        <v>15386322</v>
      </c>
      <c r="N28" s="59">
        <v>5563101</v>
      </c>
      <c r="O28" s="59">
        <v>5353080</v>
      </c>
      <c r="P28" s="59">
        <v>2012324</v>
      </c>
      <c r="Q28" s="59">
        <v>12928505</v>
      </c>
      <c r="R28" s="59">
        <v>2630341</v>
      </c>
      <c r="S28" s="59">
        <v>0</v>
      </c>
      <c r="T28" s="59">
        <v>3787756</v>
      </c>
      <c r="U28" s="59">
        <v>6418097</v>
      </c>
      <c r="V28" s="59">
        <v>285646346</v>
      </c>
      <c r="W28" s="59">
        <v>57446432</v>
      </c>
      <c r="X28" s="59">
        <v>228199914</v>
      </c>
      <c r="Y28" s="60">
        <v>397.24</v>
      </c>
      <c r="Z28" s="61">
        <v>57446432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18541378</v>
      </c>
      <c r="C31" s="18">
        <v>0</v>
      </c>
      <c r="D31" s="58">
        <v>46550000</v>
      </c>
      <c r="E31" s="59">
        <v>36040170</v>
      </c>
      <c r="F31" s="59">
        <v>0</v>
      </c>
      <c r="G31" s="59">
        <v>1104976534</v>
      </c>
      <c r="H31" s="59">
        <v>1105996088</v>
      </c>
      <c r="I31" s="59">
        <v>2210972622</v>
      </c>
      <c r="J31" s="59">
        <v>2692448</v>
      </c>
      <c r="K31" s="59">
        <v>2343728</v>
      </c>
      <c r="L31" s="59">
        <v>2846892</v>
      </c>
      <c r="M31" s="59">
        <v>7883068</v>
      </c>
      <c r="N31" s="59">
        <v>6560407</v>
      </c>
      <c r="O31" s="59">
        <v>4347338</v>
      </c>
      <c r="P31" s="59">
        <v>1598348</v>
      </c>
      <c r="Q31" s="59">
        <v>12506093</v>
      </c>
      <c r="R31" s="59">
        <v>73126</v>
      </c>
      <c r="S31" s="59">
        <v>73126</v>
      </c>
      <c r="T31" s="59">
        <v>9067205</v>
      </c>
      <c r="U31" s="59">
        <v>9213457</v>
      </c>
      <c r="V31" s="59">
        <v>2240575240</v>
      </c>
      <c r="W31" s="59">
        <v>36040170</v>
      </c>
      <c r="X31" s="59">
        <v>2204535070</v>
      </c>
      <c r="Y31" s="60">
        <v>6116.88</v>
      </c>
      <c r="Z31" s="61">
        <v>36040170</v>
      </c>
    </row>
    <row r="32" spans="1:26" ht="12.75">
      <c r="A32" s="68" t="s">
        <v>50</v>
      </c>
      <c r="B32" s="21">
        <f>SUM(B28:B31)</f>
        <v>14549635</v>
      </c>
      <c r="C32" s="21">
        <f>SUM(C28:C31)</f>
        <v>0</v>
      </c>
      <c r="D32" s="103">
        <f aca="true" t="shared" si="5" ref="D32:Z32">SUM(D28:D31)</f>
        <v>104203600</v>
      </c>
      <c r="E32" s="104">
        <f t="shared" si="5"/>
        <v>93486602</v>
      </c>
      <c r="F32" s="104">
        <f t="shared" si="5"/>
        <v>0</v>
      </c>
      <c r="G32" s="104">
        <f t="shared" si="5"/>
        <v>1227777264</v>
      </c>
      <c r="H32" s="104">
        <f t="shared" si="5"/>
        <v>1234108780</v>
      </c>
      <c r="I32" s="104">
        <f t="shared" si="5"/>
        <v>2461886044</v>
      </c>
      <c r="J32" s="104">
        <f t="shared" si="5"/>
        <v>12412453</v>
      </c>
      <c r="K32" s="104">
        <f t="shared" si="5"/>
        <v>5842593</v>
      </c>
      <c r="L32" s="104">
        <f t="shared" si="5"/>
        <v>5014344</v>
      </c>
      <c r="M32" s="104">
        <f t="shared" si="5"/>
        <v>23269390</v>
      </c>
      <c r="N32" s="104">
        <f t="shared" si="5"/>
        <v>12123508</v>
      </c>
      <c r="O32" s="104">
        <f t="shared" si="5"/>
        <v>9700418</v>
      </c>
      <c r="P32" s="104">
        <f t="shared" si="5"/>
        <v>3610672</v>
      </c>
      <c r="Q32" s="104">
        <f t="shared" si="5"/>
        <v>25434598</v>
      </c>
      <c r="R32" s="104">
        <f t="shared" si="5"/>
        <v>2703467</v>
      </c>
      <c r="S32" s="104">
        <f t="shared" si="5"/>
        <v>73126</v>
      </c>
      <c r="T32" s="104">
        <f t="shared" si="5"/>
        <v>12854961</v>
      </c>
      <c r="U32" s="104">
        <f t="shared" si="5"/>
        <v>15631554</v>
      </c>
      <c r="V32" s="104">
        <f t="shared" si="5"/>
        <v>2526221586</v>
      </c>
      <c r="W32" s="104">
        <f t="shared" si="5"/>
        <v>93486602</v>
      </c>
      <c r="X32" s="104">
        <f t="shared" si="5"/>
        <v>2432734984</v>
      </c>
      <c r="Y32" s="105">
        <f>+IF(W32&lt;&gt;0,(X32/W32)*100,0)</f>
        <v>2602.2284818951916</v>
      </c>
      <c r="Z32" s="106">
        <f t="shared" si="5"/>
        <v>93486602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-51423828</v>
      </c>
      <c r="C35" s="18">
        <v>0</v>
      </c>
      <c r="D35" s="58">
        <v>0</v>
      </c>
      <c r="E35" s="59">
        <v>133744066</v>
      </c>
      <c r="F35" s="59">
        <v>-3659671</v>
      </c>
      <c r="G35" s="59">
        <v>467084280</v>
      </c>
      <c r="H35" s="59">
        <v>459536965</v>
      </c>
      <c r="I35" s="59">
        <v>922961574</v>
      </c>
      <c r="J35" s="59">
        <v>-8191430</v>
      </c>
      <c r="K35" s="59">
        <v>434384</v>
      </c>
      <c r="L35" s="59">
        <v>-6692996</v>
      </c>
      <c r="M35" s="59">
        <v>-14450042</v>
      </c>
      <c r="N35" s="59">
        <v>84136587</v>
      </c>
      <c r="O35" s="59">
        <v>-26549252</v>
      </c>
      <c r="P35" s="59">
        <v>-11601634</v>
      </c>
      <c r="Q35" s="59">
        <v>45985701</v>
      </c>
      <c r="R35" s="59">
        <v>2305655</v>
      </c>
      <c r="S35" s="59">
        <v>1106421</v>
      </c>
      <c r="T35" s="59">
        <v>-6293161</v>
      </c>
      <c r="U35" s="59">
        <v>-2881085</v>
      </c>
      <c r="V35" s="59">
        <v>951616148</v>
      </c>
      <c r="W35" s="59">
        <v>133744066</v>
      </c>
      <c r="X35" s="59">
        <v>817872082</v>
      </c>
      <c r="Y35" s="60">
        <v>611.52</v>
      </c>
      <c r="Z35" s="61">
        <v>133744066</v>
      </c>
    </row>
    <row r="36" spans="1:26" ht="12.75">
      <c r="A36" s="57" t="s">
        <v>53</v>
      </c>
      <c r="B36" s="18">
        <v>-67099706</v>
      </c>
      <c r="C36" s="18">
        <v>0</v>
      </c>
      <c r="D36" s="58">
        <v>109870266</v>
      </c>
      <c r="E36" s="59">
        <v>128133523</v>
      </c>
      <c r="F36" s="59">
        <v>0</v>
      </c>
      <c r="G36" s="59">
        <v>891498356</v>
      </c>
      <c r="H36" s="59">
        <v>897829872</v>
      </c>
      <c r="I36" s="59">
        <v>1789328228</v>
      </c>
      <c r="J36" s="59">
        <v>12412453</v>
      </c>
      <c r="K36" s="59">
        <v>5842593</v>
      </c>
      <c r="L36" s="59">
        <v>5014344</v>
      </c>
      <c r="M36" s="59">
        <v>23269390</v>
      </c>
      <c r="N36" s="59">
        <v>12123508</v>
      </c>
      <c r="O36" s="59">
        <v>9700418</v>
      </c>
      <c r="P36" s="59">
        <v>6014041</v>
      </c>
      <c r="Q36" s="59">
        <v>27837967</v>
      </c>
      <c r="R36" s="59">
        <v>3385337</v>
      </c>
      <c r="S36" s="59">
        <v>73126</v>
      </c>
      <c r="T36" s="59">
        <v>20364798</v>
      </c>
      <c r="U36" s="59">
        <v>23823261</v>
      </c>
      <c r="V36" s="59">
        <v>1864258846</v>
      </c>
      <c r="W36" s="59">
        <v>128133523</v>
      </c>
      <c r="X36" s="59">
        <v>1736125323</v>
      </c>
      <c r="Y36" s="60">
        <v>1354.93</v>
      </c>
      <c r="Z36" s="61">
        <v>128133523</v>
      </c>
    </row>
    <row r="37" spans="1:26" ht="12.75">
      <c r="A37" s="57" t="s">
        <v>54</v>
      </c>
      <c r="B37" s="18">
        <v>-9956098</v>
      </c>
      <c r="C37" s="18">
        <v>0</v>
      </c>
      <c r="D37" s="58">
        <v>0</v>
      </c>
      <c r="E37" s="59">
        <v>74443831</v>
      </c>
      <c r="F37" s="59">
        <v>2471999</v>
      </c>
      <c r="G37" s="59">
        <v>358637776</v>
      </c>
      <c r="H37" s="59">
        <v>360484542</v>
      </c>
      <c r="I37" s="59">
        <v>721594317</v>
      </c>
      <c r="J37" s="59">
        <v>15907780</v>
      </c>
      <c r="K37" s="59">
        <v>14421897</v>
      </c>
      <c r="L37" s="59">
        <v>12877114</v>
      </c>
      <c r="M37" s="59">
        <v>43206791</v>
      </c>
      <c r="N37" s="59">
        <v>15708846</v>
      </c>
      <c r="O37" s="59">
        <v>1540023</v>
      </c>
      <c r="P37" s="59">
        <v>14027928</v>
      </c>
      <c r="Q37" s="59">
        <v>31276797</v>
      </c>
      <c r="R37" s="59">
        <v>13402891</v>
      </c>
      <c r="S37" s="59">
        <v>16554728</v>
      </c>
      <c r="T37" s="59">
        <v>34217385</v>
      </c>
      <c r="U37" s="59">
        <v>64175004</v>
      </c>
      <c r="V37" s="59">
        <v>860252909</v>
      </c>
      <c r="W37" s="59">
        <v>74443831</v>
      </c>
      <c r="X37" s="59">
        <v>785809078</v>
      </c>
      <c r="Y37" s="60">
        <v>1055.57</v>
      </c>
      <c r="Z37" s="61">
        <v>74443831</v>
      </c>
    </row>
    <row r="38" spans="1:26" ht="12.75">
      <c r="A38" s="57" t="s">
        <v>55</v>
      </c>
      <c r="B38" s="18">
        <v>-706995</v>
      </c>
      <c r="C38" s="18">
        <v>0</v>
      </c>
      <c r="D38" s="58">
        <v>0</v>
      </c>
      <c r="E38" s="59">
        <v>60896619</v>
      </c>
      <c r="F38" s="59">
        <v>0</v>
      </c>
      <c r="G38" s="59">
        <v>480166</v>
      </c>
      <c r="H38" s="59">
        <v>480166</v>
      </c>
      <c r="I38" s="59">
        <v>960332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-480166</v>
      </c>
      <c r="U38" s="59">
        <v>-480166</v>
      </c>
      <c r="V38" s="59">
        <v>480166</v>
      </c>
      <c r="W38" s="59">
        <v>60896619</v>
      </c>
      <c r="X38" s="59">
        <v>-60416453</v>
      </c>
      <c r="Y38" s="60">
        <v>-99.21</v>
      </c>
      <c r="Z38" s="61">
        <v>60896619</v>
      </c>
    </row>
    <row r="39" spans="1:26" ht="12.75">
      <c r="A39" s="57" t="s">
        <v>56</v>
      </c>
      <c r="B39" s="18">
        <v>3</v>
      </c>
      <c r="C39" s="18">
        <v>0</v>
      </c>
      <c r="D39" s="58">
        <v>45000000</v>
      </c>
      <c r="E39" s="59">
        <v>19509964</v>
      </c>
      <c r="F39" s="59">
        <v>3</v>
      </c>
      <c r="G39" s="59">
        <v>894806628</v>
      </c>
      <c r="H39" s="59">
        <v>894806628</v>
      </c>
      <c r="I39" s="59">
        <v>1789613259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4</v>
      </c>
      <c r="Q39" s="59">
        <v>4</v>
      </c>
      <c r="R39" s="59">
        <v>6</v>
      </c>
      <c r="S39" s="59">
        <v>7</v>
      </c>
      <c r="T39" s="59">
        <v>9</v>
      </c>
      <c r="U39" s="59">
        <v>22</v>
      </c>
      <c r="V39" s="59">
        <v>1789613285</v>
      </c>
      <c r="W39" s="59">
        <v>19509964</v>
      </c>
      <c r="X39" s="59">
        <v>1770103321</v>
      </c>
      <c r="Y39" s="60">
        <v>9072.82</v>
      </c>
      <c r="Z39" s="61">
        <v>19509964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-30116356</v>
      </c>
      <c r="C42" s="18">
        <v>0</v>
      </c>
      <c r="D42" s="58">
        <v>-326190734</v>
      </c>
      <c r="E42" s="59">
        <v>-333528429</v>
      </c>
      <c r="F42" s="59">
        <v>-14653499</v>
      </c>
      <c r="G42" s="59">
        <v>-32615319</v>
      </c>
      <c r="H42" s="59">
        <v>-43639216</v>
      </c>
      <c r="I42" s="59">
        <v>-90908034</v>
      </c>
      <c r="J42" s="59">
        <v>-21164524</v>
      </c>
      <c r="K42" s="59">
        <v>-20348296</v>
      </c>
      <c r="L42" s="59">
        <v>-24855900</v>
      </c>
      <c r="M42" s="59">
        <v>-66368720</v>
      </c>
      <c r="N42" s="59">
        <v>-18707890</v>
      </c>
      <c r="O42" s="59">
        <v>-27095305</v>
      </c>
      <c r="P42" s="59">
        <v>-25146188</v>
      </c>
      <c r="Q42" s="59">
        <v>-70949383</v>
      </c>
      <c r="R42" s="59">
        <v>-16430478</v>
      </c>
      <c r="S42" s="59">
        <v>-23381148</v>
      </c>
      <c r="T42" s="59">
        <v>-38269966</v>
      </c>
      <c r="U42" s="59">
        <v>-78081592</v>
      </c>
      <c r="V42" s="59">
        <v>-306307729</v>
      </c>
      <c r="W42" s="59">
        <v>-333528429</v>
      </c>
      <c r="X42" s="59">
        <v>27220700</v>
      </c>
      <c r="Y42" s="60">
        <v>-8.16</v>
      </c>
      <c r="Z42" s="61">
        <v>-333528429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-107027175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-107027175</v>
      </c>
      <c r="X43" s="59">
        <v>107027175</v>
      </c>
      <c r="Y43" s="60">
        <v>-100</v>
      </c>
      <c r="Z43" s="61">
        <v>-107027175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-3348</v>
      </c>
      <c r="H44" s="59">
        <v>0</v>
      </c>
      <c r="I44" s="59">
        <v>-3348</v>
      </c>
      <c r="J44" s="59">
        <v>3348</v>
      </c>
      <c r="K44" s="59">
        <v>0</v>
      </c>
      <c r="L44" s="59">
        <v>0</v>
      </c>
      <c r="M44" s="59">
        <v>3348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-30116356</v>
      </c>
      <c r="C45" s="21">
        <v>0</v>
      </c>
      <c r="D45" s="103">
        <v>-326190734</v>
      </c>
      <c r="E45" s="104">
        <v>-440555604</v>
      </c>
      <c r="F45" s="104">
        <v>-14653499</v>
      </c>
      <c r="G45" s="104">
        <f>+F45+G42+G43+G44+G83</f>
        <v>-47272166</v>
      </c>
      <c r="H45" s="104">
        <f>+G45+H42+H43+H44+H83</f>
        <v>-90911382</v>
      </c>
      <c r="I45" s="104">
        <f>+H45</f>
        <v>-90911382</v>
      </c>
      <c r="J45" s="104">
        <f>+H45+J42+J43+J44+J83</f>
        <v>-112072558</v>
      </c>
      <c r="K45" s="104">
        <f>+J45+K42+K43+K44+K83</f>
        <v>-132420854</v>
      </c>
      <c r="L45" s="104">
        <f>+K45+L42+L43+L44+L83</f>
        <v>-157276754</v>
      </c>
      <c r="M45" s="104">
        <f>+L45</f>
        <v>-157276754</v>
      </c>
      <c r="N45" s="104">
        <f>+L45+N42+N43+N44+N83</f>
        <v>-175984644</v>
      </c>
      <c r="O45" s="104">
        <f>+N45+O42+O43+O44+O83</f>
        <v>-203079949</v>
      </c>
      <c r="P45" s="104">
        <f>+O45+P42+P43+P44+P83</f>
        <v>-228226137</v>
      </c>
      <c r="Q45" s="104">
        <f>+P45</f>
        <v>-228226137</v>
      </c>
      <c r="R45" s="104">
        <f>+P45+R42+R43+R44+R83</f>
        <v>-244656615</v>
      </c>
      <c r="S45" s="104">
        <f>+R45+S42+S43+S44+S83</f>
        <v>-268037763</v>
      </c>
      <c r="T45" s="104">
        <f>+S45+T42+T43+T44+T83</f>
        <v>-306307729</v>
      </c>
      <c r="U45" s="104">
        <f>+T45</f>
        <v>-306307729</v>
      </c>
      <c r="V45" s="104">
        <f>+U45</f>
        <v>-306307729</v>
      </c>
      <c r="W45" s="104">
        <f>+W83+W42+W43+W44</f>
        <v>-440555604</v>
      </c>
      <c r="X45" s="104">
        <f>+V45-W45</f>
        <v>134247875</v>
      </c>
      <c r="Y45" s="105">
        <f>+IF(W45&lt;&gt;0,+(X45/W45)*100,0)</f>
        <v>-30.47240207163498</v>
      </c>
      <c r="Z45" s="106">
        <v>-440555604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7539932</v>
      </c>
      <c r="C68" s="18">
        <v>0</v>
      </c>
      <c r="D68" s="19">
        <v>39976000</v>
      </c>
      <c r="E68" s="20">
        <v>72972322</v>
      </c>
      <c r="F68" s="20">
        <v>3575508</v>
      </c>
      <c r="G68" s="20">
        <v>8497924</v>
      </c>
      <c r="H68" s="20">
        <v>12786870</v>
      </c>
      <c r="I68" s="20">
        <v>24860302</v>
      </c>
      <c r="J68" s="20">
        <v>4331920</v>
      </c>
      <c r="K68" s="20">
        <v>8126171</v>
      </c>
      <c r="L68" s="20">
        <v>5632793</v>
      </c>
      <c r="M68" s="20">
        <v>18090884</v>
      </c>
      <c r="N68" s="20">
        <v>5642439</v>
      </c>
      <c r="O68" s="20">
        <v>4996686</v>
      </c>
      <c r="P68" s="20">
        <v>5160865</v>
      </c>
      <c r="Q68" s="20">
        <v>15799990</v>
      </c>
      <c r="R68" s="20">
        <v>4922366</v>
      </c>
      <c r="S68" s="20">
        <v>4923248</v>
      </c>
      <c r="T68" s="20">
        <v>4933612</v>
      </c>
      <c r="U68" s="20">
        <v>14779226</v>
      </c>
      <c r="V68" s="20">
        <v>73530402</v>
      </c>
      <c r="W68" s="20">
        <v>72972322</v>
      </c>
      <c r="X68" s="20">
        <v>0</v>
      </c>
      <c r="Y68" s="19">
        <v>0</v>
      </c>
      <c r="Z68" s="22">
        <v>72972322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404101</v>
      </c>
      <c r="C73" s="18">
        <v>0</v>
      </c>
      <c r="D73" s="19">
        <v>5400000</v>
      </c>
      <c r="E73" s="20">
        <v>5644318</v>
      </c>
      <c r="F73" s="20">
        <v>406534</v>
      </c>
      <c r="G73" s="20">
        <v>812285</v>
      </c>
      <c r="H73" s="20">
        <v>1223620</v>
      </c>
      <c r="I73" s="20">
        <v>2442439</v>
      </c>
      <c r="J73" s="20">
        <v>407253</v>
      </c>
      <c r="K73" s="20">
        <v>419087</v>
      </c>
      <c r="L73" s="20">
        <v>409013</v>
      </c>
      <c r="M73" s="20">
        <v>1235353</v>
      </c>
      <c r="N73" s="20">
        <v>424738</v>
      </c>
      <c r="O73" s="20">
        <v>520226</v>
      </c>
      <c r="P73" s="20">
        <v>515578</v>
      </c>
      <c r="Q73" s="20">
        <v>1460542</v>
      </c>
      <c r="R73" s="20">
        <v>517563</v>
      </c>
      <c r="S73" s="20">
        <v>515579</v>
      </c>
      <c r="T73" s="20">
        <v>515579</v>
      </c>
      <c r="U73" s="20">
        <v>1548721</v>
      </c>
      <c r="V73" s="20">
        <v>6687055</v>
      </c>
      <c r="W73" s="20">
        <v>5644318</v>
      </c>
      <c r="X73" s="20">
        <v>0</v>
      </c>
      <c r="Y73" s="19">
        <v>0</v>
      </c>
      <c r="Z73" s="22">
        <v>5644318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1364027</v>
      </c>
      <c r="C75" s="27">
        <v>0</v>
      </c>
      <c r="D75" s="28">
        <v>3400000</v>
      </c>
      <c r="E75" s="29">
        <v>19698226</v>
      </c>
      <c r="F75" s="29">
        <v>2182384</v>
      </c>
      <c r="G75" s="29">
        <v>4367011</v>
      </c>
      <c r="H75" s="29">
        <v>6518966</v>
      </c>
      <c r="I75" s="29">
        <v>13068361</v>
      </c>
      <c r="J75" s="29">
        <v>2263516</v>
      </c>
      <c r="K75" s="29">
        <v>2219250</v>
      </c>
      <c r="L75" s="29">
        <v>2349916</v>
      </c>
      <c r="M75" s="29">
        <v>6832682</v>
      </c>
      <c r="N75" s="29">
        <v>-43882</v>
      </c>
      <c r="O75" s="29">
        <v>2282329</v>
      </c>
      <c r="P75" s="29">
        <v>-5842</v>
      </c>
      <c r="Q75" s="29">
        <v>2232605</v>
      </c>
      <c r="R75" s="29">
        <v>2462484</v>
      </c>
      <c r="S75" s="29">
        <v>2603600</v>
      </c>
      <c r="T75" s="29">
        <v>2568465</v>
      </c>
      <c r="U75" s="29">
        <v>7634549</v>
      </c>
      <c r="V75" s="29">
        <v>29768197</v>
      </c>
      <c r="W75" s="29">
        <v>19698226</v>
      </c>
      <c r="X75" s="29">
        <v>0</v>
      </c>
      <c r="Y75" s="28">
        <v>0</v>
      </c>
      <c r="Z75" s="30">
        <v>19698226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68760594</v>
      </c>
      <c r="C5" s="18">
        <v>0</v>
      </c>
      <c r="D5" s="58">
        <v>90845448</v>
      </c>
      <c r="E5" s="59">
        <v>90845448</v>
      </c>
      <c r="F5" s="59">
        <v>6288564</v>
      </c>
      <c r="G5" s="59">
        <v>6308695</v>
      </c>
      <c r="H5" s="59">
        <v>6167149</v>
      </c>
      <c r="I5" s="59">
        <v>18764408</v>
      </c>
      <c r="J5" s="59">
        <v>4044403</v>
      </c>
      <c r="K5" s="59">
        <v>6347703</v>
      </c>
      <c r="L5" s="59">
        <v>5976581</v>
      </c>
      <c r="M5" s="59">
        <v>16368687</v>
      </c>
      <c r="N5" s="59">
        <v>6727005</v>
      </c>
      <c r="O5" s="59">
        <v>6936573</v>
      </c>
      <c r="P5" s="59">
        <v>6673193</v>
      </c>
      <c r="Q5" s="59">
        <v>20336771</v>
      </c>
      <c r="R5" s="59">
        <v>6720034</v>
      </c>
      <c r="S5" s="59">
        <v>6578278</v>
      </c>
      <c r="T5" s="59">
        <v>0</v>
      </c>
      <c r="U5" s="59">
        <v>13298312</v>
      </c>
      <c r="V5" s="59">
        <v>68768178</v>
      </c>
      <c r="W5" s="59">
        <v>90845448</v>
      </c>
      <c r="X5" s="59">
        <v>-22077270</v>
      </c>
      <c r="Y5" s="60">
        <v>-24.3</v>
      </c>
      <c r="Z5" s="61">
        <v>90845448</v>
      </c>
    </row>
    <row r="6" spans="1:26" ht="12.75">
      <c r="A6" s="57" t="s">
        <v>32</v>
      </c>
      <c r="B6" s="18">
        <v>159776148</v>
      </c>
      <c r="C6" s="18">
        <v>0</v>
      </c>
      <c r="D6" s="58">
        <v>198374016</v>
      </c>
      <c r="E6" s="59">
        <v>198374016</v>
      </c>
      <c r="F6" s="59">
        <v>16056786</v>
      </c>
      <c r="G6" s="59">
        <v>14737760</v>
      </c>
      <c r="H6" s="59">
        <v>14095747</v>
      </c>
      <c r="I6" s="59">
        <v>44890293</v>
      </c>
      <c r="J6" s="59">
        <v>14593058</v>
      </c>
      <c r="K6" s="59">
        <v>14073715</v>
      </c>
      <c r="L6" s="59">
        <v>15396663</v>
      </c>
      <c r="M6" s="59">
        <v>44063436</v>
      </c>
      <c r="N6" s="59">
        <v>14517189</v>
      </c>
      <c r="O6" s="59">
        <v>556838695</v>
      </c>
      <c r="P6" s="59">
        <v>-528047855</v>
      </c>
      <c r="Q6" s="59">
        <v>43308029</v>
      </c>
      <c r="R6" s="59">
        <v>12796713</v>
      </c>
      <c r="S6" s="59">
        <v>12343666</v>
      </c>
      <c r="T6" s="59">
        <v>0</v>
      </c>
      <c r="U6" s="59">
        <v>25140379</v>
      </c>
      <c r="V6" s="59">
        <v>157402137</v>
      </c>
      <c r="W6" s="59">
        <v>198374016</v>
      </c>
      <c r="X6" s="59">
        <v>-40971879</v>
      </c>
      <c r="Y6" s="60">
        <v>-20.65</v>
      </c>
      <c r="Z6" s="61">
        <v>198374016</v>
      </c>
    </row>
    <row r="7" spans="1:26" ht="12.75">
      <c r="A7" s="57" t="s">
        <v>33</v>
      </c>
      <c r="B7" s="18">
        <v>1764101</v>
      </c>
      <c r="C7" s="18">
        <v>0</v>
      </c>
      <c r="D7" s="58">
        <v>4272444</v>
      </c>
      <c r="E7" s="59">
        <v>2272444</v>
      </c>
      <c r="F7" s="59">
        <v>83995</v>
      </c>
      <c r="G7" s="59">
        <v>207592</v>
      </c>
      <c r="H7" s="59">
        <v>91178</v>
      </c>
      <c r="I7" s="59">
        <v>382765</v>
      </c>
      <c r="J7" s="59">
        <v>176326</v>
      </c>
      <c r="K7" s="59">
        <v>122881</v>
      </c>
      <c r="L7" s="59">
        <v>171093</v>
      </c>
      <c r="M7" s="59">
        <v>470300</v>
      </c>
      <c r="N7" s="59">
        <v>155437</v>
      </c>
      <c r="O7" s="59">
        <v>128367</v>
      </c>
      <c r="P7" s="59">
        <v>94561</v>
      </c>
      <c r="Q7" s="59">
        <v>378365</v>
      </c>
      <c r="R7" s="59">
        <v>7241</v>
      </c>
      <c r="S7" s="59">
        <v>237082</v>
      </c>
      <c r="T7" s="59">
        <v>0</v>
      </c>
      <c r="U7" s="59">
        <v>244323</v>
      </c>
      <c r="V7" s="59">
        <v>1475753</v>
      </c>
      <c r="W7" s="59">
        <v>2272444</v>
      </c>
      <c r="X7" s="59">
        <v>-796691</v>
      </c>
      <c r="Y7" s="60">
        <v>-35.06</v>
      </c>
      <c r="Z7" s="61">
        <v>2272444</v>
      </c>
    </row>
    <row r="8" spans="1:26" ht="12.75">
      <c r="A8" s="57" t="s">
        <v>34</v>
      </c>
      <c r="B8" s="18">
        <v>84840258</v>
      </c>
      <c r="C8" s="18">
        <v>0</v>
      </c>
      <c r="D8" s="58">
        <v>93655008</v>
      </c>
      <c r="E8" s="59">
        <v>94045643</v>
      </c>
      <c r="F8" s="59">
        <v>32938261</v>
      </c>
      <c r="G8" s="59">
        <v>227826</v>
      </c>
      <c r="H8" s="59">
        <v>0</v>
      </c>
      <c r="I8" s="59">
        <v>33166087</v>
      </c>
      <c r="J8" s="59">
        <v>5484569</v>
      </c>
      <c r="K8" s="59">
        <v>603189</v>
      </c>
      <c r="L8" s="59">
        <v>27598674</v>
      </c>
      <c r="M8" s="59">
        <v>33686432</v>
      </c>
      <c r="N8" s="59">
        <v>4334135</v>
      </c>
      <c r="O8" s="59">
        <v>313000</v>
      </c>
      <c r="P8" s="59">
        <v>22965750</v>
      </c>
      <c r="Q8" s="59">
        <v>27612885</v>
      </c>
      <c r="R8" s="59">
        <v>44375</v>
      </c>
      <c r="S8" s="59">
        <v>96261</v>
      </c>
      <c r="T8" s="59">
        <v>0</v>
      </c>
      <c r="U8" s="59">
        <v>140636</v>
      </c>
      <c r="V8" s="59">
        <v>94606040</v>
      </c>
      <c r="W8" s="59">
        <v>94045643</v>
      </c>
      <c r="X8" s="59">
        <v>560397</v>
      </c>
      <c r="Y8" s="60">
        <v>0.6</v>
      </c>
      <c r="Z8" s="61">
        <v>94045643</v>
      </c>
    </row>
    <row r="9" spans="1:26" ht="12.75">
      <c r="A9" s="57" t="s">
        <v>35</v>
      </c>
      <c r="B9" s="18">
        <v>33090374</v>
      </c>
      <c r="C9" s="18">
        <v>0</v>
      </c>
      <c r="D9" s="58">
        <v>43417521</v>
      </c>
      <c r="E9" s="59">
        <v>38102425</v>
      </c>
      <c r="F9" s="59">
        <v>3247254</v>
      </c>
      <c r="G9" s="59">
        <v>3330676</v>
      </c>
      <c r="H9" s="59">
        <v>2262064</v>
      </c>
      <c r="I9" s="59">
        <v>8839994</v>
      </c>
      <c r="J9" s="59">
        <v>5410412</v>
      </c>
      <c r="K9" s="59">
        <v>5110504</v>
      </c>
      <c r="L9" s="59">
        <v>2519519</v>
      </c>
      <c r="M9" s="59">
        <v>13040435</v>
      </c>
      <c r="N9" s="59">
        <v>3541539</v>
      </c>
      <c r="O9" s="59">
        <v>3831684</v>
      </c>
      <c r="P9" s="59">
        <v>2737433</v>
      </c>
      <c r="Q9" s="59">
        <v>10110656</v>
      </c>
      <c r="R9" s="59">
        <v>1359193</v>
      </c>
      <c r="S9" s="59">
        <v>2385618</v>
      </c>
      <c r="T9" s="59">
        <v>0</v>
      </c>
      <c r="U9" s="59">
        <v>3744811</v>
      </c>
      <c r="V9" s="59">
        <v>35735896</v>
      </c>
      <c r="W9" s="59">
        <v>38102425</v>
      </c>
      <c r="X9" s="59">
        <v>-2366529</v>
      </c>
      <c r="Y9" s="60">
        <v>-6.21</v>
      </c>
      <c r="Z9" s="61">
        <v>38102425</v>
      </c>
    </row>
    <row r="10" spans="1:26" ht="20.25">
      <c r="A10" s="62" t="s">
        <v>109</v>
      </c>
      <c r="B10" s="63">
        <f>SUM(B5:B9)</f>
        <v>348231475</v>
      </c>
      <c r="C10" s="63">
        <f>SUM(C5:C9)</f>
        <v>0</v>
      </c>
      <c r="D10" s="64">
        <f aca="true" t="shared" si="0" ref="D10:Z10">SUM(D5:D9)</f>
        <v>430564437</v>
      </c>
      <c r="E10" s="65">
        <f t="shared" si="0"/>
        <v>423639976</v>
      </c>
      <c r="F10" s="65">
        <f t="shared" si="0"/>
        <v>58614860</v>
      </c>
      <c r="G10" s="65">
        <f t="shared" si="0"/>
        <v>24812549</v>
      </c>
      <c r="H10" s="65">
        <f t="shared" si="0"/>
        <v>22616138</v>
      </c>
      <c r="I10" s="65">
        <f t="shared" si="0"/>
        <v>106043547</v>
      </c>
      <c r="J10" s="65">
        <f t="shared" si="0"/>
        <v>29708768</v>
      </c>
      <c r="K10" s="65">
        <f t="shared" si="0"/>
        <v>26257992</v>
      </c>
      <c r="L10" s="65">
        <f t="shared" si="0"/>
        <v>51662530</v>
      </c>
      <c r="M10" s="65">
        <f t="shared" si="0"/>
        <v>107629290</v>
      </c>
      <c r="N10" s="65">
        <f t="shared" si="0"/>
        <v>29275305</v>
      </c>
      <c r="O10" s="65">
        <f t="shared" si="0"/>
        <v>568048319</v>
      </c>
      <c r="P10" s="65">
        <f t="shared" si="0"/>
        <v>-495576918</v>
      </c>
      <c r="Q10" s="65">
        <f t="shared" si="0"/>
        <v>101746706</v>
      </c>
      <c r="R10" s="65">
        <f t="shared" si="0"/>
        <v>20927556</v>
      </c>
      <c r="S10" s="65">
        <f t="shared" si="0"/>
        <v>21640905</v>
      </c>
      <c r="T10" s="65">
        <f t="shared" si="0"/>
        <v>0</v>
      </c>
      <c r="U10" s="65">
        <f t="shared" si="0"/>
        <v>42568461</v>
      </c>
      <c r="V10" s="65">
        <f t="shared" si="0"/>
        <v>357988004</v>
      </c>
      <c r="W10" s="65">
        <f t="shared" si="0"/>
        <v>423639976</v>
      </c>
      <c r="X10" s="65">
        <f t="shared" si="0"/>
        <v>-65651972</v>
      </c>
      <c r="Y10" s="66">
        <f>+IF(W10&lt;&gt;0,(X10/W10)*100,0)</f>
        <v>-15.497114464948417</v>
      </c>
      <c r="Z10" s="67">
        <f t="shared" si="0"/>
        <v>423639976</v>
      </c>
    </row>
    <row r="11" spans="1:26" ht="12.75">
      <c r="A11" s="57" t="s">
        <v>36</v>
      </c>
      <c r="B11" s="18">
        <v>119513976</v>
      </c>
      <c r="C11" s="18">
        <v>0</v>
      </c>
      <c r="D11" s="58">
        <v>132354984</v>
      </c>
      <c r="E11" s="59">
        <v>142713935</v>
      </c>
      <c r="F11" s="59">
        <v>326611</v>
      </c>
      <c r="G11" s="59">
        <v>12722043</v>
      </c>
      <c r="H11" s="59">
        <v>426408</v>
      </c>
      <c r="I11" s="59">
        <v>13475062</v>
      </c>
      <c r="J11" s="59">
        <v>269825</v>
      </c>
      <c r="K11" s="59">
        <v>388305</v>
      </c>
      <c r="L11" s="59">
        <v>357220</v>
      </c>
      <c r="M11" s="59">
        <v>1015350</v>
      </c>
      <c r="N11" s="59">
        <v>609546</v>
      </c>
      <c r="O11" s="59">
        <v>56893790</v>
      </c>
      <c r="P11" s="59">
        <v>20568</v>
      </c>
      <c r="Q11" s="59">
        <v>57523904</v>
      </c>
      <c r="R11" s="59">
        <v>111933</v>
      </c>
      <c r="S11" s="59">
        <v>59588965</v>
      </c>
      <c r="T11" s="59">
        <v>0</v>
      </c>
      <c r="U11" s="59">
        <v>59700898</v>
      </c>
      <c r="V11" s="59">
        <v>131715214</v>
      </c>
      <c r="W11" s="59">
        <v>142713935</v>
      </c>
      <c r="X11" s="59">
        <v>-10998721</v>
      </c>
      <c r="Y11" s="60">
        <v>-7.71</v>
      </c>
      <c r="Z11" s="61">
        <v>142713935</v>
      </c>
    </row>
    <row r="12" spans="1:26" ht="12.75">
      <c r="A12" s="57" t="s">
        <v>37</v>
      </c>
      <c r="B12" s="18">
        <v>7363904</v>
      </c>
      <c r="C12" s="18">
        <v>0</v>
      </c>
      <c r="D12" s="58">
        <v>7842828</v>
      </c>
      <c r="E12" s="59">
        <v>7411475</v>
      </c>
      <c r="F12" s="59">
        <v>0</v>
      </c>
      <c r="G12" s="59">
        <v>608984</v>
      </c>
      <c r="H12" s="59">
        <v>14639</v>
      </c>
      <c r="I12" s="59">
        <v>623623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3084322</v>
      </c>
      <c r="P12" s="59">
        <v>16737</v>
      </c>
      <c r="Q12" s="59">
        <v>3101059</v>
      </c>
      <c r="R12" s="59">
        <v>0</v>
      </c>
      <c r="S12" s="59">
        <v>2721409</v>
      </c>
      <c r="T12" s="59">
        <v>0</v>
      </c>
      <c r="U12" s="59">
        <v>2721409</v>
      </c>
      <c r="V12" s="59">
        <v>6446091</v>
      </c>
      <c r="W12" s="59">
        <v>7411475</v>
      </c>
      <c r="X12" s="59">
        <v>-965384</v>
      </c>
      <c r="Y12" s="60">
        <v>-13.03</v>
      </c>
      <c r="Z12" s="61">
        <v>7411475</v>
      </c>
    </row>
    <row r="13" spans="1:26" ht="12.75">
      <c r="A13" s="57" t="s">
        <v>110</v>
      </c>
      <c r="B13" s="18">
        <v>29950597</v>
      </c>
      <c r="C13" s="18">
        <v>0</v>
      </c>
      <c r="D13" s="58">
        <v>50880000</v>
      </c>
      <c r="E13" s="59">
        <v>30880000</v>
      </c>
      <c r="F13" s="59">
        <v>0</v>
      </c>
      <c r="G13" s="59">
        <v>16578</v>
      </c>
      <c r="H13" s="59">
        <v>9500</v>
      </c>
      <c r="I13" s="59">
        <v>26078</v>
      </c>
      <c r="J13" s="59">
        <v>0</v>
      </c>
      <c r="K13" s="59">
        <v>170599</v>
      </c>
      <c r="L13" s="59">
        <v>19165</v>
      </c>
      <c r="M13" s="59">
        <v>189764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215842</v>
      </c>
      <c r="W13" s="59">
        <v>30880000</v>
      </c>
      <c r="X13" s="59">
        <v>-30664158</v>
      </c>
      <c r="Y13" s="60">
        <v>-99.3</v>
      </c>
      <c r="Z13" s="61">
        <v>30880000</v>
      </c>
    </row>
    <row r="14" spans="1:26" ht="12.75">
      <c r="A14" s="57" t="s">
        <v>38</v>
      </c>
      <c r="B14" s="18">
        <v>7367752</v>
      </c>
      <c r="C14" s="18">
        <v>0</v>
      </c>
      <c r="D14" s="58">
        <v>6999996</v>
      </c>
      <c r="E14" s="59">
        <v>12000000</v>
      </c>
      <c r="F14" s="59">
        <v>0</v>
      </c>
      <c r="G14" s="59">
        <v>0</v>
      </c>
      <c r="H14" s="59">
        <v>595301</v>
      </c>
      <c r="I14" s="59">
        <v>595301</v>
      </c>
      <c r="J14" s="59">
        <v>290</v>
      </c>
      <c r="K14" s="59">
        <v>958759</v>
      </c>
      <c r="L14" s="59">
        <v>788237</v>
      </c>
      <c r="M14" s="59">
        <v>1747286</v>
      </c>
      <c r="N14" s="59">
        <v>455094</v>
      </c>
      <c r="O14" s="59">
        <v>268332</v>
      </c>
      <c r="P14" s="59">
        <v>277</v>
      </c>
      <c r="Q14" s="59">
        <v>723703</v>
      </c>
      <c r="R14" s="59">
        <v>424263</v>
      </c>
      <c r="S14" s="59">
        <v>110228</v>
      </c>
      <c r="T14" s="59">
        <v>0</v>
      </c>
      <c r="U14" s="59">
        <v>534491</v>
      </c>
      <c r="V14" s="59">
        <v>3600781</v>
      </c>
      <c r="W14" s="59">
        <v>12000000</v>
      </c>
      <c r="X14" s="59">
        <v>-8399219</v>
      </c>
      <c r="Y14" s="60">
        <v>-69.99</v>
      </c>
      <c r="Z14" s="61">
        <v>12000000</v>
      </c>
    </row>
    <row r="15" spans="1:26" ht="12.75">
      <c r="A15" s="57" t="s">
        <v>39</v>
      </c>
      <c r="B15" s="18">
        <v>113656001</v>
      </c>
      <c r="C15" s="18">
        <v>0</v>
      </c>
      <c r="D15" s="58">
        <v>136190748</v>
      </c>
      <c r="E15" s="59">
        <v>129806210</v>
      </c>
      <c r="F15" s="59">
        <v>11457741</v>
      </c>
      <c r="G15" s="59">
        <v>760628</v>
      </c>
      <c r="H15" s="59">
        <v>23065413</v>
      </c>
      <c r="I15" s="59">
        <v>35283782</v>
      </c>
      <c r="J15" s="59">
        <v>359799</v>
      </c>
      <c r="K15" s="59">
        <v>10349470</v>
      </c>
      <c r="L15" s="59">
        <v>18960289</v>
      </c>
      <c r="M15" s="59">
        <v>29669558</v>
      </c>
      <c r="N15" s="59">
        <v>10177716</v>
      </c>
      <c r="O15" s="59">
        <v>13476928</v>
      </c>
      <c r="P15" s="59">
        <v>1076189</v>
      </c>
      <c r="Q15" s="59">
        <v>24730833</v>
      </c>
      <c r="R15" s="59">
        <v>16996008</v>
      </c>
      <c r="S15" s="59">
        <v>6198905</v>
      </c>
      <c r="T15" s="59">
        <v>0</v>
      </c>
      <c r="U15" s="59">
        <v>23194913</v>
      </c>
      <c r="V15" s="59">
        <v>112879086</v>
      </c>
      <c r="W15" s="59">
        <v>129806210</v>
      </c>
      <c r="X15" s="59">
        <v>-16927124</v>
      </c>
      <c r="Y15" s="60">
        <v>-13.04</v>
      </c>
      <c r="Z15" s="61">
        <v>129806210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103013744</v>
      </c>
      <c r="C17" s="18">
        <v>0</v>
      </c>
      <c r="D17" s="58">
        <v>89778548</v>
      </c>
      <c r="E17" s="59">
        <v>94288282</v>
      </c>
      <c r="F17" s="59">
        <v>6351418</v>
      </c>
      <c r="G17" s="59">
        <v>7674769</v>
      </c>
      <c r="H17" s="59">
        <v>5593387</v>
      </c>
      <c r="I17" s="59">
        <v>19619574</v>
      </c>
      <c r="J17" s="59">
        <v>3393431</v>
      </c>
      <c r="K17" s="59">
        <v>10134708</v>
      </c>
      <c r="L17" s="59">
        <v>3313741</v>
      </c>
      <c r="M17" s="59">
        <v>16841880</v>
      </c>
      <c r="N17" s="59">
        <v>9456538</v>
      </c>
      <c r="O17" s="59">
        <v>7096084</v>
      </c>
      <c r="P17" s="59">
        <v>9170222</v>
      </c>
      <c r="Q17" s="59">
        <v>25722844</v>
      </c>
      <c r="R17" s="59">
        <v>1907033</v>
      </c>
      <c r="S17" s="59">
        <v>5449627</v>
      </c>
      <c r="T17" s="59">
        <v>0</v>
      </c>
      <c r="U17" s="59">
        <v>7356660</v>
      </c>
      <c r="V17" s="59">
        <v>69540958</v>
      </c>
      <c r="W17" s="59">
        <v>94288282</v>
      </c>
      <c r="X17" s="59">
        <v>-24747324</v>
      </c>
      <c r="Y17" s="60">
        <v>-26.25</v>
      </c>
      <c r="Z17" s="61">
        <v>94288282</v>
      </c>
    </row>
    <row r="18" spans="1:26" ht="12.75">
      <c r="A18" s="68" t="s">
        <v>41</v>
      </c>
      <c r="B18" s="69">
        <f>SUM(B11:B17)</f>
        <v>380865974</v>
      </c>
      <c r="C18" s="69">
        <f>SUM(C11:C17)</f>
        <v>0</v>
      </c>
      <c r="D18" s="70">
        <f aca="true" t="shared" si="1" ref="D18:Z18">SUM(D11:D17)</f>
        <v>424047104</v>
      </c>
      <c r="E18" s="71">
        <f t="shared" si="1"/>
        <v>417099902</v>
      </c>
      <c r="F18" s="71">
        <f t="shared" si="1"/>
        <v>18135770</v>
      </c>
      <c r="G18" s="71">
        <f t="shared" si="1"/>
        <v>21783002</v>
      </c>
      <c r="H18" s="71">
        <f t="shared" si="1"/>
        <v>29704648</v>
      </c>
      <c r="I18" s="71">
        <f t="shared" si="1"/>
        <v>69623420</v>
      </c>
      <c r="J18" s="71">
        <f t="shared" si="1"/>
        <v>4023345</v>
      </c>
      <c r="K18" s="71">
        <f t="shared" si="1"/>
        <v>22001841</v>
      </c>
      <c r="L18" s="71">
        <f t="shared" si="1"/>
        <v>23438652</v>
      </c>
      <c r="M18" s="71">
        <f t="shared" si="1"/>
        <v>49463838</v>
      </c>
      <c r="N18" s="71">
        <f t="shared" si="1"/>
        <v>20698894</v>
      </c>
      <c r="O18" s="71">
        <f t="shared" si="1"/>
        <v>80819456</v>
      </c>
      <c r="P18" s="71">
        <f t="shared" si="1"/>
        <v>10283993</v>
      </c>
      <c r="Q18" s="71">
        <f t="shared" si="1"/>
        <v>111802343</v>
      </c>
      <c r="R18" s="71">
        <f t="shared" si="1"/>
        <v>19439237</v>
      </c>
      <c r="S18" s="71">
        <f t="shared" si="1"/>
        <v>74069134</v>
      </c>
      <c r="T18" s="71">
        <f t="shared" si="1"/>
        <v>0</v>
      </c>
      <c r="U18" s="71">
        <f t="shared" si="1"/>
        <v>93508371</v>
      </c>
      <c r="V18" s="71">
        <f t="shared" si="1"/>
        <v>324397972</v>
      </c>
      <c r="W18" s="71">
        <f t="shared" si="1"/>
        <v>417099902</v>
      </c>
      <c r="X18" s="71">
        <f t="shared" si="1"/>
        <v>-92701930</v>
      </c>
      <c r="Y18" s="66">
        <f>+IF(W18&lt;&gt;0,(X18/W18)*100,0)</f>
        <v>-22.225354059181726</v>
      </c>
      <c r="Z18" s="72">
        <f t="shared" si="1"/>
        <v>417099902</v>
      </c>
    </row>
    <row r="19" spans="1:26" ht="12.75">
      <c r="A19" s="68" t="s">
        <v>42</v>
      </c>
      <c r="B19" s="73">
        <f>+B10-B18</f>
        <v>-32634499</v>
      </c>
      <c r="C19" s="73">
        <f>+C10-C18</f>
        <v>0</v>
      </c>
      <c r="D19" s="74">
        <f aca="true" t="shared" si="2" ref="D19:Z19">+D10-D18</f>
        <v>6517333</v>
      </c>
      <c r="E19" s="75">
        <f t="shared" si="2"/>
        <v>6540074</v>
      </c>
      <c r="F19" s="75">
        <f t="shared" si="2"/>
        <v>40479090</v>
      </c>
      <c r="G19" s="75">
        <f t="shared" si="2"/>
        <v>3029547</v>
      </c>
      <c r="H19" s="75">
        <f t="shared" si="2"/>
        <v>-7088510</v>
      </c>
      <c r="I19" s="75">
        <f t="shared" si="2"/>
        <v>36420127</v>
      </c>
      <c r="J19" s="75">
        <f t="shared" si="2"/>
        <v>25685423</v>
      </c>
      <c r="K19" s="75">
        <f t="shared" si="2"/>
        <v>4256151</v>
      </c>
      <c r="L19" s="75">
        <f t="shared" si="2"/>
        <v>28223878</v>
      </c>
      <c r="M19" s="75">
        <f t="shared" si="2"/>
        <v>58165452</v>
      </c>
      <c r="N19" s="75">
        <f t="shared" si="2"/>
        <v>8576411</v>
      </c>
      <c r="O19" s="75">
        <f t="shared" si="2"/>
        <v>487228863</v>
      </c>
      <c r="P19" s="75">
        <f t="shared" si="2"/>
        <v>-505860911</v>
      </c>
      <c r="Q19" s="75">
        <f t="shared" si="2"/>
        <v>-10055637</v>
      </c>
      <c r="R19" s="75">
        <f t="shared" si="2"/>
        <v>1488319</v>
      </c>
      <c r="S19" s="75">
        <f t="shared" si="2"/>
        <v>-52428229</v>
      </c>
      <c r="T19" s="75">
        <f t="shared" si="2"/>
        <v>0</v>
      </c>
      <c r="U19" s="75">
        <f t="shared" si="2"/>
        <v>-50939910</v>
      </c>
      <c r="V19" s="75">
        <f t="shared" si="2"/>
        <v>33590032</v>
      </c>
      <c r="W19" s="75">
        <f>IF(E10=E18,0,W10-W18)</f>
        <v>6540074</v>
      </c>
      <c r="X19" s="75">
        <f t="shared" si="2"/>
        <v>27049958</v>
      </c>
      <c r="Y19" s="76">
        <f>+IF(W19&lt;&gt;0,(X19/W19)*100,0)</f>
        <v>413.6032405749537</v>
      </c>
      <c r="Z19" s="77">
        <f t="shared" si="2"/>
        <v>6540074</v>
      </c>
    </row>
    <row r="20" spans="1:26" ht="20.25">
      <c r="A20" s="78" t="s">
        <v>43</v>
      </c>
      <c r="B20" s="79">
        <v>87320101</v>
      </c>
      <c r="C20" s="79">
        <v>0</v>
      </c>
      <c r="D20" s="80">
        <v>76911000</v>
      </c>
      <c r="E20" s="81">
        <v>85611000</v>
      </c>
      <c r="F20" s="81">
        <v>976309</v>
      </c>
      <c r="G20" s="81">
        <v>0</v>
      </c>
      <c r="H20" s="81">
        <v>4440219</v>
      </c>
      <c r="I20" s="81">
        <v>5416528</v>
      </c>
      <c r="J20" s="81">
        <v>2268650</v>
      </c>
      <c r="K20" s="81">
        <v>3223873</v>
      </c>
      <c r="L20" s="81">
        <v>3718164</v>
      </c>
      <c r="M20" s="81">
        <v>9210687</v>
      </c>
      <c r="N20" s="81">
        <v>1712351</v>
      </c>
      <c r="O20" s="81">
        <v>3012624</v>
      </c>
      <c r="P20" s="81">
        <v>7443741</v>
      </c>
      <c r="Q20" s="81">
        <v>12168716</v>
      </c>
      <c r="R20" s="81">
        <v>4077626</v>
      </c>
      <c r="S20" s="81">
        <v>0</v>
      </c>
      <c r="T20" s="81">
        <v>0</v>
      </c>
      <c r="U20" s="81">
        <v>4077626</v>
      </c>
      <c r="V20" s="81">
        <v>30873557</v>
      </c>
      <c r="W20" s="81">
        <v>85611000</v>
      </c>
      <c r="X20" s="81">
        <v>-54737443</v>
      </c>
      <c r="Y20" s="82">
        <v>-63.94</v>
      </c>
      <c r="Z20" s="83">
        <v>85611000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54685602</v>
      </c>
      <c r="C22" s="91">
        <f>SUM(C19:C21)</f>
        <v>0</v>
      </c>
      <c r="D22" s="92">
        <f aca="true" t="shared" si="3" ref="D22:Z22">SUM(D19:D21)</f>
        <v>83428333</v>
      </c>
      <c r="E22" s="93">
        <f t="shared" si="3"/>
        <v>92151074</v>
      </c>
      <c r="F22" s="93">
        <f t="shared" si="3"/>
        <v>41455399</v>
      </c>
      <c r="G22" s="93">
        <f t="shared" si="3"/>
        <v>3029547</v>
      </c>
      <c r="H22" s="93">
        <f t="shared" si="3"/>
        <v>-2648291</v>
      </c>
      <c r="I22" s="93">
        <f t="shared" si="3"/>
        <v>41836655</v>
      </c>
      <c r="J22" s="93">
        <f t="shared" si="3"/>
        <v>27954073</v>
      </c>
      <c r="K22" s="93">
        <f t="shared" si="3"/>
        <v>7480024</v>
      </c>
      <c r="L22" s="93">
        <f t="shared" si="3"/>
        <v>31942042</v>
      </c>
      <c r="M22" s="93">
        <f t="shared" si="3"/>
        <v>67376139</v>
      </c>
      <c r="N22" s="93">
        <f t="shared" si="3"/>
        <v>10288762</v>
      </c>
      <c r="O22" s="93">
        <f t="shared" si="3"/>
        <v>490241487</v>
      </c>
      <c r="P22" s="93">
        <f t="shared" si="3"/>
        <v>-498417170</v>
      </c>
      <c r="Q22" s="93">
        <f t="shared" si="3"/>
        <v>2113079</v>
      </c>
      <c r="R22" s="93">
        <f t="shared" si="3"/>
        <v>5565945</v>
      </c>
      <c r="S22" s="93">
        <f t="shared" si="3"/>
        <v>-52428229</v>
      </c>
      <c r="T22" s="93">
        <f t="shared" si="3"/>
        <v>0</v>
      </c>
      <c r="U22" s="93">
        <f t="shared" si="3"/>
        <v>-46862284</v>
      </c>
      <c r="V22" s="93">
        <f t="shared" si="3"/>
        <v>64463589</v>
      </c>
      <c r="W22" s="93">
        <f t="shared" si="3"/>
        <v>92151074</v>
      </c>
      <c r="X22" s="93">
        <f t="shared" si="3"/>
        <v>-27687485</v>
      </c>
      <c r="Y22" s="94">
        <f>+IF(W22&lt;&gt;0,(X22/W22)*100,0)</f>
        <v>-30.045753997397796</v>
      </c>
      <c r="Z22" s="95">
        <f t="shared" si="3"/>
        <v>92151074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54685602</v>
      </c>
      <c r="C24" s="73">
        <f>SUM(C22:C23)</f>
        <v>0</v>
      </c>
      <c r="D24" s="74">
        <f aca="true" t="shared" si="4" ref="D24:Z24">SUM(D22:D23)</f>
        <v>83428333</v>
      </c>
      <c r="E24" s="75">
        <f t="shared" si="4"/>
        <v>92151074</v>
      </c>
      <c r="F24" s="75">
        <f t="shared" si="4"/>
        <v>41455399</v>
      </c>
      <c r="G24" s="75">
        <f t="shared" si="4"/>
        <v>3029547</v>
      </c>
      <c r="H24" s="75">
        <f t="shared" si="4"/>
        <v>-2648291</v>
      </c>
      <c r="I24" s="75">
        <f t="shared" si="4"/>
        <v>41836655</v>
      </c>
      <c r="J24" s="75">
        <f t="shared" si="4"/>
        <v>27954073</v>
      </c>
      <c r="K24" s="75">
        <f t="shared" si="4"/>
        <v>7480024</v>
      </c>
      <c r="L24" s="75">
        <f t="shared" si="4"/>
        <v>31942042</v>
      </c>
      <c r="M24" s="75">
        <f t="shared" si="4"/>
        <v>67376139</v>
      </c>
      <c r="N24" s="75">
        <f t="shared" si="4"/>
        <v>10288762</v>
      </c>
      <c r="O24" s="75">
        <f t="shared" si="4"/>
        <v>490241487</v>
      </c>
      <c r="P24" s="75">
        <f t="shared" si="4"/>
        <v>-498417170</v>
      </c>
      <c r="Q24" s="75">
        <f t="shared" si="4"/>
        <v>2113079</v>
      </c>
      <c r="R24" s="75">
        <f t="shared" si="4"/>
        <v>5565945</v>
      </c>
      <c r="S24" s="75">
        <f t="shared" si="4"/>
        <v>-52428229</v>
      </c>
      <c r="T24" s="75">
        <f t="shared" si="4"/>
        <v>0</v>
      </c>
      <c r="U24" s="75">
        <f t="shared" si="4"/>
        <v>-46862284</v>
      </c>
      <c r="V24" s="75">
        <f t="shared" si="4"/>
        <v>64463589</v>
      </c>
      <c r="W24" s="75">
        <f t="shared" si="4"/>
        <v>92151074</v>
      </c>
      <c r="X24" s="75">
        <f t="shared" si="4"/>
        <v>-27687485</v>
      </c>
      <c r="Y24" s="76">
        <f>+IF(W24&lt;&gt;0,(X24/W24)*100,0)</f>
        <v>-30.045753997397796</v>
      </c>
      <c r="Z24" s="77">
        <f t="shared" si="4"/>
        <v>92151074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94901517</v>
      </c>
      <c r="C27" s="21">
        <v>0</v>
      </c>
      <c r="D27" s="103">
        <v>75615456</v>
      </c>
      <c r="E27" s="104">
        <v>84315451</v>
      </c>
      <c r="F27" s="104">
        <v>-3027077</v>
      </c>
      <c r="G27" s="104">
        <v>3461876</v>
      </c>
      <c r="H27" s="104">
        <v>751780</v>
      </c>
      <c r="I27" s="104">
        <v>1186579</v>
      </c>
      <c r="J27" s="104">
        <v>6302252</v>
      </c>
      <c r="K27" s="104">
        <v>7823806</v>
      </c>
      <c r="L27" s="104">
        <v>1775212</v>
      </c>
      <c r="M27" s="104">
        <v>15901270</v>
      </c>
      <c r="N27" s="104">
        <v>1209874</v>
      </c>
      <c r="O27" s="104">
        <v>9397402</v>
      </c>
      <c r="P27" s="104">
        <v>3232461</v>
      </c>
      <c r="Q27" s="104">
        <v>13839737</v>
      </c>
      <c r="R27" s="104">
        <v>2009762</v>
      </c>
      <c r="S27" s="104">
        <v>2816988</v>
      </c>
      <c r="T27" s="104">
        <v>0</v>
      </c>
      <c r="U27" s="104">
        <v>4826750</v>
      </c>
      <c r="V27" s="104">
        <v>35754336</v>
      </c>
      <c r="W27" s="104">
        <v>84315451</v>
      </c>
      <c r="X27" s="104">
        <v>-48561115</v>
      </c>
      <c r="Y27" s="105">
        <v>-57.59</v>
      </c>
      <c r="Z27" s="106">
        <v>84315451</v>
      </c>
    </row>
    <row r="28" spans="1:26" ht="12.75">
      <c r="A28" s="107" t="s">
        <v>47</v>
      </c>
      <c r="B28" s="18">
        <v>81134238</v>
      </c>
      <c r="C28" s="18">
        <v>0</v>
      </c>
      <c r="D28" s="58">
        <v>75615456</v>
      </c>
      <c r="E28" s="59">
        <v>84315451</v>
      </c>
      <c r="F28" s="59">
        <v>1340405</v>
      </c>
      <c r="G28" s="59">
        <v>2745828</v>
      </c>
      <c r="H28" s="59">
        <v>751780</v>
      </c>
      <c r="I28" s="59">
        <v>4838013</v>
      </c>
      <c r="J28" s="59">
        <v>6302252</v>
      </c>
      <c r="K28" s="59">
        <v>7823806</v>
      </c>
      <c r="L28" s="59">
        <v>971332</v>
      </c>
      <c r="M28" s="59">
        <v>15097390</v>
      </c>
      <c r="N28" s="59">
        <v>1209874</v>
      </c>
      <c r="O28" s="59">
        <v>9149217</v>
      </c>
      <c r="P28" s="59">
        <v>3232461</v>
      </c>
      <c r="Q28" s="59">
        <v>13591552</v>
      </c>
      <c r="R28" s="59">
        <v>2009762</v>
      </c>
      <c r="S28" s="59">
        <v>2816988</v>
      </c>
      <c r="T28" s="59">
        <v>0</v>
      </c>
      <c r="U28" s="59">
        <v>4826750</v>
      </c>
      <c r="V28" s="59">
        <v>38353705</v>
      </c>
      <c r="W28" s="59">
        <v>84315451</v>
      </c>
      <c r="X28" s="59">
        <v>-45961746</v>
      </c>
      <c r="Y28" s="60">
        <v>-54.51</v>
      </c>
      <c r="Z28" s="61">
        <v>84315451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81134238</v>
      </c>
      <c r="C32" s="21">
        <f>SUM(C28:C31)</f>
        <v>0</v>
      </c>
      <c r="D32" s="103">
        <f aca="true" t="shared" si="5" ref="D32:Z32">SUM(D28:D31)</f>
        <v>75615456</v>
      </c>
      <c r="E32" s="104">
        <f t="shared" si="5"/>
        <v>84315451</v>
      </c>
      <c r="F32" s="104">
        <f t="shared" si="5"/>
        <v>1340405</v>
      </c>
      <c r="G32" s="104">
        <f t="shared" si="5"/>
        <v>2745828</v>
      </c>
      <c r="H32" s="104">
        <f t="shared" si="5"/>
        <v>751780</v>
      </c>
      <c r="I32" s="104">
        <f t="shared" si="5"/>
        <v>4838013</v>
      </c>
      <c r="J32" s="104">
        <f t="shared" si="5"/>
        <v>6302252</v>
      </c>
      <c r="K32" s="104">
        <f t="shared" si="5"/>
        <v>7823806</v>
      </c>
      <c r="L32" s="104">
        <f t="shared" si="5"/>
        <v>971332</v>
      </c>
      <c r="M32" s="104">
        <f t="shared" si="5"/>
        <v>15097390</v>
      </c>
      <c r="N32" s="104">
        <f t="shared" si="5"/>
        <v>1209874</v>
      </c>
      <c r="O32" s="104">
        <f t="shared" si="5"/>
        <v>9149217</v>
      </c>
      <c r="P32" s="104">
        <f t="shared" si="5"/>
        <v>3232461</v>
      </c>
      <c r="Q32" s="104">
        <f t="shared" si="5"/>
        <v>13591552</v>
      </c>
      <c r="R32" s="104">
        <f t="shared" si="5"/>
        <v>2009762</v>
      </c>
      <c r="S32" s="104">
        <f t="shared" si="5"/>
        <v>2816988</v>
      </c>
      <c r="T32" s="104">
        <f t="shared" si="5"/>
        <v>0</v>
      </c>
      <c r="U32" s="104">
        <f t="shared" si="5"/>
        <v>4826750</v>
      </c>
      <c r="V32" s="104">
        <f t="shared" si="5"/>
        <v>38353705</v>
      </c>
      <c r="W32" s="104">
        <f t="shared" si="5"/>
        <v>84315451</v>
      </c>
      <c r="X32" s="104">
        <f t="shared" si="5"/>
        <v>-45961746</v>
      </c>
      <c r="Y32" s="105">
        <f>+IF(W32&lt;&gt;0,(X32/W32)*100,0)</f>
        <v>-54.51165291163538</v>
      </c>
      <c r="Z32" s="106">
        <f t="shared" si="5"/>
        <v>84315451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114160720</v>
      </c>
      <c r="C35" s="18">
        <v>0</v>
      </c>
      <c r="D35" s="58">
        <v>7812877</v>
      </c>
      <c r="E35" s="59">
        <v>57915446</v>
      </c>
      <c r="F35" s="59">
        <v>162604655</v>
      </c>
      <c r="G35" s="59">
        <v>8770098</v>
      </c>
      <c r="H35" s="59">
        <v>-277319</v>
      </c>
      <c r="I35" s="59">
        <v>171097434</v>
      </c>
      <c r="J35" s="59">
        <v>-4380085</v>
      </c>
      <c r="K35" s="59">
        <v>17777880</v>
      </c>
      <c r="L35" s="59">
        <v>30133811</v>
      </c>
      <c r="M35" s="59">
        <v>43531606</v>
      </c>
      <c r="N35" s="59">
        <v>3960895</v>
      </c>
      <c r="O35" s="59">
        <v>621602172</v>
      </c>
      <c r="P35" s="59">
        <v>-595344769</v>
      </c>
      <c r="Q35" s="59">
        <v>30218298</v>
      </c>
      <c r="R35" s="59">
        <v>15059719</v>
      </c>
      <c r="S35" s="59">
        <v>11075288</v>
      </c>
      <c r="T35" s="59">
        <v>0</v>
      </c>
      <c r="U35" s="59">
        <v>26135007</v>
      </c>
      <c r="V35" s="59">
        <v>270982345</v>
      </c>
      <c r="W35" s="59">
        <v>57915446</v>
      </c>
      <c r="X35" s="59">
        <v>213066899</v>
      </c>
      <c r="Y35" s="60">
        <v>367.89</v>
      </c>
      <c r="Z35" s="61">
        <v>57915446</v>
      </c>
    </row>
    <row r="36" spans="1:26" ht="12.75">
      <c r="A36" s="57" t="s">
        <v>53</v>
      </c>
      <c r="B36" s="18">
        <v>969632159</v>
      </c>
      <c r="C36" s="18">
        <v>0</v>
      </c>
      <c r="D36" s="58">
        <v>75615456</v>
      </c>
      <c r="E36" s="59">
        <v>1127887629</v>
      </c>
      <c r="F36" s="59">
        <v>964670649</v>
      </c>
      <c r="G36" s="59">
        <v>3461876</v>
      </c>
      <c r="H36" s="59">
        <v>751780</v>
      </c>
      <c r="I36" s="59">
        <v>968884305</v>
      </c>
      <c r="J36" s="59">
        <v>6302252</v>
      </c>
      <c r="K36" s="59">
        <v>7823806</v>
      </c>
      <c r="L36" s="59">
        <v>1775212</v>
      </c>
      <c r="M36" s="59">
        <v>15901270</v>
      </c>
      <c r="N36" s="59">
        <v>833564</v>
      </c>
      <c r="O36" s="59">
        <v>9397402</v>
      </c>
      <c r="P36" s="59">
        <v>3232461</v>
      </c>
      <c r="Q36" s="59">
        <v>13463427</v>
      </c>
      <c r="R36" s="59">
        <v>2009762</v>
      </c>
      <c r="S36" s="59">
        <v>2816988</v>
      </c>
      <c r="T36" s="59">
        <v>0</v>
      </c>
      <c r="U36" s="59">
        <v>4826750</v>
      </c>
      <c r="V36" s="59">
        <v>1003075752</v>
      </c>
      <c r="W36" s="59">
        <v>1127887629</v>
      </c>
      <c r="X36" s="59">
        <v>-124811877</v>
      </c>
      <c r="Y36" s="60">
        <v>-11.07</v>
      </c>
      <c r="Z36" s="61">
        <v>1127887629</v>
      </c>
    </row>
    <row r="37" spans="1:26" ht="12.75">
      <c r="A37" s="57" t="s">
        <v>54</v>
      </c>
      <c r="B37" s="18">
        <v>247810886</v>
      </c>
      <c r="C37" s="18">
        <v>0</v>
      </c>
      <c r="D37" s="58">
        <v>0</v>
      </c>
      <c r="E37" s="59">
        <v>204297648</v>
      </c>
      <c r="F37" s="59">
        <v>267824794</v>
      </c>
      <c r="G37" s="59">
        <v>9202440</v>
      </c>
      <c r="H37" s="59">
        <v>3122748</v>
      </c>
      <c r="I37" s="59">
        <v>280149982</v>
      </c>
      <c r="J37" s="59">
        <v>-26031898</v>
      </c>
      <c r="K37" s="59">
        <v>18124333</v>
      </c>
      <c r="L37" s="59">
        <v>-33007</v>
      </c>
      <c r="M37" s="59">
        <v>-7940572</v>
      </c>
      <c r="N37" s="59">
        <v>-5546381</v>
      </c>
      <c r="O37" s="59">
        <v>142797435</v>
      </c>
      <c r="P37" s="59">
        <v>-93695125</v>
      </c>
      <c r="Q37" s="59">
        <v>43555929</v>
      </c>
      <c r="R37" s="59">
        <v>11503537</v>
      </c>
      <c r="S37" s="59">
        <v>66320489</v>
      </c>
      <c r="T37" s="59">
        <v>0</v>
      </c>
      <c r="U37" s="59">
        <v>77824026</v>
      </c>
      <c r="V37" s="59">
        <v>393589365</v>
      </c>
      <c r="W37" s="59">
        <v>204297648</v>
      </c>
      <c r="X37" s="59">
        <v>189291717</v>
      </c>
      <c r="Y37" s="60">
        <v>92.65</v>
      </c>
      <c r="Z37" s="61">
        <v>204297648</v>
      </c>
    </row>
    <row r="38" spans="1:26" ht="12.75">
      <c r="A38" s="57" t="s">
        <v>55</v>
      </c>
      <c r="B38" s="18">
        <v>25540089</v>
      </c>
      <c r="C38" s="18">
        <v>0</v>
      </c>
      <c r="D38" s="58">
        <v>0</v>
      </c>
      <c r="E38" s="59">
        <v>90000000</v>
      </c>
      <c r="F38" s="59">
        <v>-12881192</v>
      </c>
      <c r="G38" s="59">
        <v>0</v>
      </c>
      <c r="H38" s="59">
        <v>0</v>
      </c>
      <c r="I38" s="59">
        <v>-12881192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-12881192</v>
      </c>
      <c r="W38" s="59">
        <v>90000000</v>
      </c>
      <c r="X38" s="59">
        <v>-102881192</v>
      </c>
      <c r="Y38" s="60">
        <v>-114.31</v>
      </c>
      <c r="Z38" s="61">
        <v>90000000</v>
      </c>
    </row>
    <row r="39" spans="1:26" ht="12.75">
      <c r="A39" s="57" t="s">
        <v>56</v>
      </c>
      <c r="B39" s="18">
        <v>755756315</v>
      </c>
      <c r="C39" s="18">
        <v>0</v>
      </c>
      <c r="D39" s="58">
        <v>0</v>
      </c>
      <c r="E39" s="59">
        <v>891505429</v>
      </c>
      <c r="F39" s="59">
        <v>830876316</v>
      </c>
      <c r="G39" s="59">
        <v>0</v>
      </c>
      <c r="H39" s="59">
        <v>0</v>
      </c>
      <c r="I39" s="59">
        <v>830876316</v>
      </c>
      <c r="J39" s="59">
        <v>0</v>
      </c>
      <c r="K39" s="59">
        <v>0</v>
      </c>
      <c r="L39" s="59">
        <v>0</v>
      </c>
      <c r="M39" s="59">
        <v>0</v>
      </c>
      <c r="N39" s="59">
        <v>52090</v>
      </c>
      <c r="O39" s="59">
        <v>-2039350</v>
      </c>
      <c r="P39" s="59">
        <v>0</v>
      </c>
      <c r="Q39" s="59">
        <v>-1987260</v>
      </c>
      <c r="R39" s="59">
        <v>0</v>
      </c>
      <c r="S39" s="59">
        <v>0</v>
      </c>
      <c r="T39" s="59">
        <v>0</v>
      </c>
      <c r="U39" s="59">
        <v>0</v>
      </c>
      <c r="V39" s="59">
        <v>828889056</v>
      </c>
      <c r="W39" s="59">
        <v>891505429</v>
      </c>
      <c r="X39" s="59">
        <v>-62616373</v>
      </c>
      <c r="Y39" s="60">
        <v>-7.02</v>
      </c>
      <c r="Z39" s="61">
        <v>891505429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-134547358</v>
      </c>
      <c r="C42" s="18">
        <v>0</v>
      </c>
      <c r="D42" s="58">
        <v>-83440052</v>
      </c>
      <c r="E42" s="59">
        <v>123354232</v>
      </c>
      <c r="F42" s="59">
        <v>-1250339</v>
      </c>
      <c r="G42" s="59">
        <v>1198532</v>
      </c>
      <c r="H42" s="59">
        <v>-28298752</v>
      </c>
      <c r="I42" s="59">
        <v>-28350559</v>
      </c>
      <c r="J42" s="59">
        <v>38543955</v>
      </c>
      <c r="K42" s="59">
        <v>7767535</v>
      </c>
      <c r="L42" s="59">
        <v>14926516</v>
      </c>
      <c r="M42" s="59">
        <v>61238006</v>
      </c>
      <c r="N42" s="59">
        <v>-18093403</v>
      </c>
      <c r="O42" s="59">
        <v>-66175428</v>
      </c>
      <c r="P42" s="59">
        <v>46658655</v>
      </c>
      <c r="Q42" s="59">
        <v>-37610176</v>
      </c>
      <c r="R42" s="59">
        <v>-7832208</v>
      </c>
      <c r="S42" s="59">
        <v>-28813309</v>
      </c>
      <c r="T42" s="59">
        <v>0</v>
      </c>
      <c r="U42" s="59">
        <v>-36645517</v>
      </c>
      <c r="V42" s="59">
        <v>-41368246</v>
      </c>
      <c r="W42" s="59">
        <v>123354232</v>
      </c>
      <c r="X42" s="59">
        <v>-164722478</v>
      </c>
      <c r="Y42" s="60">
        <v>-133.54</v>
      </c>
      <c r="Z42" s="61">
        <v>123354232</v>
      </c>
    </row>
    <row r="43" spans="1:26" ht="12.75">
      <c r="A43" s="57" t="s">
        <v>59</v>
      </c>
      <c r="B43" s="18">
        <v>-86530604</v>
      </c>
      <c r="C43" s="18">
        <v>0</v>
      </c>
      <c r="D43" s="58">
        <v>-75432987</v>
      </c>
      <c r="E43" s="59">
        <v>-84132982</v>
      </c>
      <c r="F43" s="59">
        <v>-976309</v>
      </c>
      <c r="G43" s="59">
        <v>-4630956</v>
      </c>
      <c r="H43" s="59">
        <v>-818799</v>
      </c>
      <c r="I43" s="59">
        <v>-6426064</v>
      </c>
      <c r="J43" s="59">
        <v>-7090332</v>
      </c>
      <c r="K43" s="59">
        <v>-8997376</v>
      </c>
      <c r="L43" s="59">
        <v>-924462</v>
      </c>
      <c r="M43" s="59">
        <v>-17012170</v>
      </c>
      <c r="N43" s="59">
        <v>-1545521</v>
      </c>
      <c r="O43" s="59">
        <v>-10368865</v>
      </c>
      <c r="P43" s="59">
        <v>-2378323</v>
      </c>
      <c r="Q43" s="59">
        <v>-14292709</v>
      </c>
      <c r="R43" s="59">
        <v>-3803510</v>
      </c>
      <c r="S43" s="59">
        <v>-3239536</v>
      </c>
      <c r="T43" s="59">
        <v>0</v>
      </c>
      <c r="U43" s="59">
        <v>-7043046</v>
      </c>
      <c r="V43" s="59">
        <v>-44773989</v>
      </c>
      <c r="W43" s="59">
        <v>-84132982</v>
      </c>
      <c r="X43" s="59">
        <v>39358993</v>
      </c>
      <c r="Y43" s="60">
        <v>-46.78</v>
      </c>
      <c r="Z43" s="61">
        <v>-84132982</v>
      </c>
    </row>
    <row r="44" spans="1:26" ht="12.75">
      <c r="A44" s="57" t="s">
        <v>60</v>
      </c>
      <c r="B44" s="18">
        <v>546536</v>
      </c>
      <c r="C44" s="18">
        <v>0</v>
      </c>
      <c r="D44" s="58">
        <v>-6196247</v>
      </c>
      <c r="E44" s="59">
        <v>5778686</v>
      </c>
      <c r="F44" s="59">
        <v>5801522</v>
      </c>
      <c r="G44" s="59">
        <v>-5756726</v>
      </c>
      <c r="H44" s="59">
        <v>1815</v>
      </c>
      <c r="I44" s="59">
        <v>46611</v>
      </c>
      <c r="J44" s="59">
        <v>-55832</v>
      </c>
      <c r="K44" s="59">
        <v>53818</v>
      </c>
      <c r="L44" s="59">
        <v>-36813</v>
      </c>
      <c r="M44" s="59">
        <v>-38827</v>
      </c>
      <c r="N44" s="59">
        <v>28181</v>
      </c>
      <c r="O44" s="59">
        <v>-28432</v>
      </c>
      <c r="P44" s="59">
        <v>17625</v>
      </c>
      <c r="Q44" s="59">
        <v>17374</v>
      </c>
      <c r="R44" s="59">
        <v>-25157</v>
      </c>
      <c r="S44" s="59">
        <v>-9311</v>
      </c>
      <c r="T44" s="59">
        <v>9310</v>
      </c>
      <c r="U44" s="59">
        <v>-25158</v>
      </c>
      <c r="V44" s="59">
        <v>0</v>
      </c>
      <c r="W44" s="59">
        <v>-417561</v>
      </c>
      <c r="X44" s="59">
        <v>417561</v>
      </c>
      <c r="Y44" s="60">
        <v>-100</v>
      </c>
      <c r="Z44" s="61">
        <v>5778686</v>
      </c>
    </row>
    <row r="45" spans="1:26" ht="12.75">
      <c r="A45" s="68" t="s">
        <v>61</v>
      </c>
      <c r="B45" s="21">
        <v>-221085767</v>
      </c>
      <c r="C45" s="21">
        <v>0</v>
      </c>
      <c r="D45" s="103">
        <v>-165069286</v>
      </c>
      <c r="E45" s="104">
        <v>-42085621</v>
      </c>
      <c r="F45" s="104">
        <v>136605470</v>
      </c>
      <c r="G45" s="104">
        <f>+F45+G42+G43+G44+G83</f>
        <v>127416320</v>
      </c>
      <c r="H45" s="104">
        <f>+G45+H42+H43+H44+H83</f>
        <v>98300584</v>
      </c>
      <c r="I45" s="104">
        <f>+H45</f>
        <v>98300584</v>
      </c>
      <c r="J45" s="104">
        <f>+H45+J42+J43+J44+J83</f>
        <v>129698375</v>
      </c>
      <c r="K45" s="104">
        <f>+J45+K42+K43+K44+K83</f>
        <v>128522352</v>
      </c>
      <c r="L45" s="104">
        <f>+K45+L42+L43+L44+L83</f>
        <v>142487593</v>
      </c>
      <c r="M45" s="104">
        <f>+L45</f>
        <v>142487593</v>
      </c>
      <c r="N45" s="104">
        <f>+L45+N42+N43+N44+N83</f>
        <v>122876850</v>
      </c>
      <c r="O45" s="104">
        <f>+N45+O42+O43+O44+O83</f>
        <v>46304125</v>
      </c>
      <c r="P45" s="104">
        <f>+O45+P42+P43+P44+P83</f>
        <v>90602082</v>
      </c>
      <c r="Q45" s="104">
        <f>+P45</f>
        <v>90602082</v>
      </c>
      <c r="R45" s="104">
        <f>+P45+R42+R43+R44+R83</f>
        <v>78941207</v>
      </c>
      <c r="S45" s="104">
        <f>+R45+S42+S43+S44+S83</f>
        <v>46879051</v>
      </c>
      <c r="T45" s="104">
        <f>+S45+T42+T43+T44+T83</f>
        <v>46888361</v>
      </c>
      <c r="U45" s="104">
        <f>+T45</f>
        <v>46888361</v>
      </c>
      <c r="V45" s="104">
        <f>+U45</f>
        <v>46888361</v>
      </c>
      <c r="W45" s="104">
        <f>+W83+W42+W43+W44</f>
        <v>-48281868</v>
      </c>
      <c r="X45" s="104">
        <f>+V45-W45</f>
        <v>95170229</v>
      </c>
      <c r="Y45" s="105">
        <f>+IF(W45&lt;&gt;0,+(X45/W45)*100,0)</f>
        <v>-197.1138088526318</v>
      </c>
      <c r="Z45" s="106">
        <v>-42085621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4.653828324985092E-05</v>
      </c>
      <c r="C59" s="9">
        <f t="shared" si="7"/>
        <v>0</v>
      </c>
      <c r="D59" s="2">
        <f t="shared" si="7"/>
        <v>0</v>
      </c>
      <c r="E59" s="10">
        <f t="shared" si="7"/>
        <v>111.36926530430011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68.9471443607672</v>
      </c>
      <c r="P59" s="10">
        <f t="shared" si="7"/>
        <v>74.88992151133648</v>
      </c>
      <c r="Q59" s="10">
        <f t="shared" si="7"/>
        <v>48.09081048313914</v>
      </c>
      <c r="R59" s="10">
        <f t="shared" si="7"/>
        <v>56.69681135541874</v>
      </c>
      <c r="S59" s="10">
        <f t="shared" si="7"/>
        <v>83.54917502726397</v>
      </c>
      <c r="T59" s="10">
        <f t="shared" si="7"/>
        <v>0</v>
      </c>
      <c r="U59" s="10">
        <f t="shared" si="7"/>
        <v>69.97987413740931</v>
      </c>
      <c r="V59" s="10">
        <f t="shared" si="7"/>
        <v>27.75449423714556</v>
      </c>
      <c r="W59" s="10">
        <f t="shared" si="7"/>
        <v>111.36926530430011</v>
      </c>
      <c r="X59" s="10">
        <f t="shared" si="7"/>
        <v>0</v>
      </c>
      <c r="Y59" s="10">
        <f t="shared" si="7"/>
        <v>0</v>
      </c>
      <c r="Z59" s="11">
        <f t="shared" si="7"/>
        <v>111.36926530430011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0.00156697754983498</v>
      </c>
      <c r="C61" s="12">
        <f t="shared" si="7"/>
        <v>0</v>
      </c>
      <c r="D61" s="3">
        <f t="shared" si="7"/>
        <v>0</v>
      </c>
      <c r="E61" s="13">
        <f t="shared" si="7"/>
        <v>83.85007801374552</v>
      </c>
      <c r="F61" s="13">
        <f t="shared" si="7"/>
        <v>0.015952097942718853</v>
      </c>
      <c r="G61" s="13">
        <f t="shared" si="7"/>
        <v>0</v>
      </c>
      <c r="H61" s="13">
        <f t="shared" si="7"/>
        <v>0</v>
      </c>
      <c r="I61" s="13">
        <f t="shared" si="7"/>
        <v>0.005777488600155948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0.04165560070387338</v>
      </c>
      <c r="O61" s="13">
        <f t="shared" si="7"/>
        <v>1.1684132026564116</v>
      </c>
      <c r="P61" s="13">
        <f t="shared" si="7"/>
        <v>-0.9980318611390603</v>
      </c>
      <c r="Q61" s="13">
        <f t="shared" si="7"/>
        <v>40.54925807696924</v>
      </c>
      <c r="R61" s="13">
        <f t="shared" si="7"/>
        <v>60.096359488161255</v>
      </c>
      <c r="S61" s="13">
        <f t="shared" si="7"/>
        <v>62.35941359577988</v>
      </c>
      <c r="T61" s="13">
        <f t="shared" si="7"/>
        <v>0</v>
      </c>
      <c r="U61" s="13">
        <f t="shared" si="7"/>
        <v>61.207056560145254</v>
      </c>
      <c r="V61" s="13">
        <f t="shared" si="7"/>
        <v>20.402235033641265</v>
      </c>
      <c r="W61" s="13">
        <f t="shared" si="7"/>
        <v>83.85007801374552</v>
      </c>
      <c r="X61" s="13">
        <f t="shared" si="7"/>
        <v>0</v>
      </c>
      <c r="Y61" s="13">
        <f t="shared" si="7"/>
        <v>0</v>
      </c>
      <c r="Z61" s="14">
        <f t="shared" si="7"/>
        <v>83.85007801374552</v>
      </c>
    </row>
    <row r="62" spans="1:26" ht="12.75">
      <c r="A62" s="38" t="s">
        <v>67</v>
      </c>
      <c r="B62" s="12">
        <f t="shared" si="7"/>
        <v>0.00981479968324064</v>
      </c>
      <c r="C62" s="12">
        <f t="shared" si="7"/>
        <v>0</v>
      </c>
      <c r="D62" s="3">
        <f t="shared" si="7"/>
        <v>0</v>
      </c>
      <c r="E62" s="13">
        <f t="shared" si="7"/>
        <v>118.45619157837599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0.014302531991339514</v>
      </c>
      <c r="L62" s="13">
        <f t="shared" si="7"/>
        <v>0</v>
      </c>
      <c r="M62" s="13">
        <f t="shared" si="7"/>
        <v>0.0044923311478247754</v>
      </c>
      <c r="N62" s="13">
        <f t="shared" si="7"/>
        <v>0</v>
      </c>
      <c r="O62" s="13">
        <f t="shared" si="7"/>
        <v>83.44717290904767</v>
      </c>
      <c r="P62" s="13">
        <f t="shared" si="7"/>
        <v>117.65394988873732</v>
      </c>
      <c r="Q62" s="13">
        <f t="shared" si="7"/>
        <v>61.84945333885386</v>
      </c>
      <c r="R62" s="13">
        <f t="shared" si="7"/>
        <v>56.09209277319348</v>
      </c>
      <c r="S62" s="13">
        <f t="shared" si="7"/>
        <v>73.00864820959464</v>
      </c>
      <c r="T62" s="13">
        <f t="shared" si="7"/>
        <v>0</v>
      </c>
      <c r="U62" s="13">
        <f t="shared" si="7"/>
        <v>64.28045204178822</v>
      </c>
      <c r="V62" s="13">
        <f t="shared" si="7"/>
        <v>28.224368161515745</v>
      </c>
      <c r="W62" s="13">
        <f t="shared" si="7"/>
        <v>118.45619157837599</v>
      </c>
      <c r="X62" s="13">
        <f t="shared" si="7"/>
        <v>0</v>
      </c>
      <c r="Y62" s="13">
        <f t="shared" si="7"/>
        <v>0</v>
      </c>
      <c r="Z62" s="14">
        <f t="shared" si="7"/>
        <v>118.45619157837599</v>
      </c>
    </row>
    <row r="63" spans="1:26" ht="12.75">
      <c r="A63" s="38" t="s">
        <v>68</v>
      </c>
      <c r="B63" s="12">
        <f t="shared" si="7"/>
        <v>0.009128760881508814</v>
      </c>
      <c r="C63" s="12">
        <f t="shared" si="7"/>
        <v>0</v>
      </c>
      <c r="D63" s="3">
        <f t="shared" si="7"/>
        <v>0</v>
      </c>
      <c r="E63" s="13">
        <f t="shared" si="7"/>
        <v>155.86233557343493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91.34995576075808</v>
      </c>
      <c r="P63" s="13">
        <f t="shared" si="7"/>
        <v>86.24346604353602</v>
      </c>
      <c r="Q63" s="13">
        <f t="shared" si="7"/>
        <v>60.061889500942755</v>
      </c>
      <c r="R63" s="13">
        <f t="shared" si="7"/>
        <v>59.2415466158024</v>
      </c>
      <c r="S63" s="13">
        <f t="shared" si="7"/>
        <v>73.6518080419164</v>
      </c>
      <c r="T63" s="13">
        <f t="shared" si="7"/>
        <v>0</v>
      </c>
      <c r="U63" s="13">
        <f t="shared" si="7"/>
        <v>66.44568124255436</v>
      </c>
      <c r="V63" s="13">
        <f t="shared" si="7"/>
        <v>28.08444981412685</v>
      </c>
      <c r="W63" s="13">
        <f t="shared" si="7"/>
        <v>155.86233557343493</v>
      </c>
      <c r="X63" s="13">
        <f t="shared" si="7"/>
        <v>0</v>
      </c>
      <c r="Y63" s="13">
        <f t="shared" si="7"/>
        <v>0</v>
      </c>
      <c r="Z63" s="14">
        <f t="shared" si="7"/>
        <v>155.86233557343493</v>
      </c>
    </row>
    <row r="64" spans="1:26" ht="12.75">
      <c r="A64" s="38" t="s">
        <v>69</v>
      </c>
      <c r="B64" s="12">
        <f t="shared" si="7"/>
        <v>0.003712250558483085</v>
      </c>
      <c r="C64" s="12">
        <f t="shared" si="7"/>
        <v>0</v>
      </c>
      <c r="D64" s="3">
        <f t="shared" si="7"/>
        <v>0</v>
      </c>
      <c r="E64" s="13">
        <f t="shared" si="7"/>
        <v>143.59220052537535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93.83728287127575</v>
      </c>
      <c r="P64" s="13">
        <f t="shared" si="7"/>
        <v>96.63071070402749</v>
      </c>
      <c r="Q64" s="13">
        <f t="shared" si="7"/>
        <v>64.47335993694762</v>
      </c>
      <c r="R64" s="13">
        <f t="shared" si="7"/>
        <v>66.82972713538288</v>
      </c>
      <c r="S64" s="13">
        <f t="shared" si="7"/>
        <v>75.17106535895478</v>
      </c>
      <c r="T64" s="13">
        <f t="shared" si="7"/>
        <v>0</v>
      </c>
      <c r="U64" s="13">
        <f t="shared" si="7"/>
        <v>70.99934773190472</v>
      </c>
      <c r="V64" s="13">
        <f t="shared" si="7"/>
        <v>30.082513342054103</v>
      </c>
      <c r="W64" s="13">
        <f t="shared" si="7"/>
        <v>143.59220052537535</v>
      </c>
      <c r="X64" s="13">
        <f t="shared" si="7"/>
        <v>0</v>
      </c>
      <c r="Y64" s="13">
        <f t="shared" si="7"/>
        <v>0</v>
      </c>
      <c r="Z64" s="14">
        <f t="shared" si="7"/>
        <v>143.59220052537535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68760594</v>
      </c>
      <c r="C68" s="18">
        <v>0</v>
      </c>
      <c r="D68" s="19">
        <v>90845448</v>
      </c>
      <c r="E68" s="20">
        <v>90845448</v>
      </c>
      <c r="F68" s="20">
        <v>6288564</v>
      </c>
      <c r="G68" s="20">
        <v>6308695</v>
      </c>
      <c r="H68" s="20">
        <v>6167149</v>
      </c>
      <c r="I68" s="20">
        <v>18764408</v>
      </c>
      <c r="J68" s="20">
        <v>4044403</v>
      </c>
      <c r="K68" s="20">
        <v>6347703</v>
      </c>
      <c r="L68" s="20">
        <v>5976581</v>
      </c>
      <c r="M68" s="20">
        <v>16368687</v>
      </c>
      <c r="N68" s="20">
        <v>6727005</v>
      </c>
      <c r="O68" s="20">
        <v>6936573</v>
      </c>
      <c r="P68" s="20">
        <v>6673193</v>
      </c>
      <c r="Q68" s="20">
        <v>20336771</v>
      </c>
      <c r="R68" s="20">
        <v>6720034</v>
      </c>
      <c r="S68" s="20">
        <v>6578278</v>
      </c>
      <c r="T68" s="20">
        <v>0</v>
      </c>
      <c r="U68" s="20">
        <v>13298312</v>
      </c>
      <c r="V68" s="20">
        <v>68768178</v>
      </c>
      <c r="W68" s="20">
        <v>90845448</v>
      </c>
      <c r="X68" s="20">
        <v>0</v>
      </c>
      <c r="Y68" s="19">
        <v>0</v>
      </c>
      <c r="Z68" s="22">
        <v>90845448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109446367</v>
      </c>
      <c r="C70" s="18">
        <v>0</v>
      </c>
      <c r="D70" s="19">
        <v>141362268</v>
      </c>
      <c r="E70" s="20">
        <v>141362268</v>
      </c>
      <c r="F70" s="20">
        <v>10750937</v>
      </c>
      <c r="G70" s="20">
        <v>9650598</v>
      </c>
      <c r="H70" s="20">
        <v>9282643</v>
      </c>
      <c r="I70" s="20">
        <v>29684178</v>
      </c>
      <c r="J70" s="20">
        <v>9786946</v>
      </c>
      <c r="K70" s="20">
        <v>9402069</v>
      </c>
      <c r="L70" s="20">
        <v>10464991</v>
      </c>
      <c r="M70" s="20">
        <v>29654006</v>
      </c>
      <c r="N70" s="20">
        <v>9597749</v>
      </c>
      <c r="O70" s="20">
        <v>551627625</v>
      </c>
      <c r="P70" s="20">
        <v>-532221085</v>
      </c>
      <c r="Q70" s="20">
        <v>29004289</v>
      </c>
      <c r="R70" s="20">
        <v>7813242</v>
      </c>
      <c r="S70" s="20">
        <v>7530778</v>
      </c>
      <c r="T70" s="20">
        <v>0</v>
      </c>
      <c r="U70" s="20">
        <v>15344020</v>
      </c>
      <c r="V70" s="20">
        <v>103686493</v>
      </c>
      <c r="W70" s="20">
        <v>141362268</v>
      </c>
      <c r="X70" s="20">
        <v>0</v>
      </c>
      <c r="Y70" s="19">
        <v>0</v>
      </c>
      <c r="Z70" s="22">
        <v>141362268</v>
      </c>
    </row>
    <row r="71" spans="1:26" ht="12.75" hidden="1">
      <c r="A71" s="38" t="s">
        <v>67</v>
      </c>
      <c r="B71" s="18">
        <v>27254759</v>
      </c>
      <c r="C71" s="18">
        <v>0</v>
      </c>
      <c r="D71" s="19">
        <v>31200348</v>
      </c>
      <c r="E71" s="20">
        <v>31200348</v>
      </c>
      <c r="F71" s="20">
        <v>2958142</v>
      </c>
      <c r="G71" s="20">
        <v>2760765</v>
      </c>
      <c r="H71" s="20">
        <v>2577759</v>
      </c>
      <c r="I71" s="20">
        <v>8296666</v>
      </c>
      <c r="J71" s="20">
        <v>2612505</v>
      </c>
      <c r="K71" s="20">
        <v>2482078</v>
      </c>
      <c r="L71" s="20">
        <v>2807773</v>
      </c>
      <c r="M71" s="20">
        <v>7902356</v>
      </c>
      <c r="N71" s="20">
        <v>2846681</v>
      </c>
      <c r="O71" s="20">
        <v>3081383</v>
      </c>
      <c r="P71" s="20">
        <v>1962473</v>
      </c>
      <c r="Q71" s="20">
        <v>7890537</v>
      </c>
      <c r="R71" s="20">
        <v>2745362</v>
      </c>
      <c r="S71" s="20">
        <v>2575562</v>
      </c>
      <c r="T71" s="20">
        <v>0</v>
      </c>
      <c r="U71" s="20">
        <v>5320924</v>
      </c>
      <c r="V71" s="20">
        <v>29410483</v>
      </c>
      <c r="W71" s="20">
        <v>31200348</v>
      </c>
      <c r="X71" s="20">
        <v>0</v>
      </c>
      <c r="Y71" s="19">
        <v>0</v>
      </c>
      <c r="Z71" s="22">
        <v>31200348</v>
      </c>
    </row>
    <row r="72" spans="1:26" ht="12.75" hidden="1">
      <c r="A72" s="38" t="s">
        <v>68</v>
      </c>
      <c r="B72" s="18">
        <v>15478552</v>
      </c>
      <c r="C72" s="18">
        <v>0</v>
      </c>
      <c r="D72" s="19">
        <v>17383140</v>
      </c>
      <c r="E72" s="20">
        <v>17383140</v>
      </c>
      <c r="F72" s="20">
        <v>1596040</v>
      </c>
      <c r="G72" s="20">
        <v>1572380</v>
      </c>
      <c r="H72" s="20">
        <v>1509636</v>
      </c>
      <c r="I72" s="20">
        <v>4678056</v>
      </c>
      <c r="J72" s="20">
        <v>1477317</v>
      </c>
      <c r="K72" s="20">
        <v>1469906</v>
      </c>
      <c r="L72" s="20">
        <v>1427525</v>
      </c>
      <c r="M72" s="20">
        <v>4374748</v>
      </c>
      <c r="N72" s="20">
        <v>1397443</v>
      </c>
      <c r="O72" s="20">
        <v>1434247</v>
      </c>
      <c r="P72" s="20">
        <v>1491822</v>
      </c>
      <c r="Q72" s="20">
        <v>4323512</v>
      </c>
      <c r="R72" s="20">
        <v>1511998</v>
      </c>
      <c r="S72" s="20">
        <v>1511580</v>
      </c>
      <c r="T72" s="20">
        <v>0</v>
      </c>
      <c r="U72" s="20">
        <v>3023578</v>
      </c>
      <c r="V72" s="20">
        <v>16399894</v>
      </c>
      <c r="W72" s="20">
        <v>17383140</v>
      </c>
      <c r="X72" s="20">
        <v>0</v>
      </c>
      <c r="Y72" s="19">
        <v>0</v>
      </c>
      <c r="Z72" s="22">
        <v>17383140</v>
      </c>
    </row>
    <row r="73" spans="1:26" ht="12.75" hidden="1">
      <c r="A73" s="38" t="s">
        <v>69</v>
      </c>
      <c r="B73" s="18">
        <v>7596470</v>
      </c>
      <c r="C73" s="18">
        <v>0</v>
      </c>
      <c r="D73" s="19">
        <v>8428260</v>
      </c>
      <c r="E73" s="20">
        <v>8428260</v>
      </c>
      <c r="F73" s="20">
        <v>751667</v>
      </c>
      <c r="G73" s="20">
        <v>754017</v>
      </c>
      <c r="H73" s="20">
        <v>725709</v>
      </c>
      <c r="I73" s="20">
        <v>2231393</v>
      </c>
      <c r="J73" s="20">
        <v>716290</v>
      </c>
      <c r="K73" s="20">
        <v>719662</v>
      </c>
      <c r="L73" s="20">
        <v>696374</v>
      </c>
      <c r="M73" s="20">
        <v>2132326</v>
      </c>
      <c r="N73" s="20">
        <v>675316</v>
      </c>
      <c r="O73" s="20">
        <v>695440</v>
      </c>
      <c r="P73" s="20">
        <v>718935</v>
      </c>
      <c r="Q73" s="20">
        <v>2089691</v>
      </c>
      <c r="R73" s="20">
        <v>726111</v>
      </c>
      <c r="S73" s="20">
        <v>725746</v>
      </c>
      <c r="T73" s="20">
        <v>0</v>
      </c>
      <c r="U73" s="20">
        <v>1451857</v>
      </c>
      <c r="V73" s="20">
        <v>7905267</v>
      </c>
      <c r="W73" s="20">
        <v>8428260</v>
      </c>
      <c r="X73" s="20">
        <v>0</v>
      </c>
      <c r="Y73" s="19">
        <v>0</v>
      </c>
      <c r="Z73" s="22">
        <v>8428260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11023711</v>
      </c>
      <c r="C75" s="27">
        <v>0</v>
      </c>
      <c r="D75" s="28">
        <v>11251764</v>
      </c>
      <c r="E75" s="29">
        <v>13251764</v>
      </c>
      <c r="F75" s="29">
        <v>1019652</v>
      </c>
      <c r="G75" s="29">
        <v>1071919</v>
      </c>
      <c r="H75" s="29">
        <v>1029822</v>
      </c>
      <c r="I75" s="29">
        <v>3121393</v>
      </c>
      <c r="J75" s="29">
        <v>415890</v>
      </c>
      <c r="K75" s="29">
        <v>1088040</v>
      </c>
      <c r="L75" s="29">
        <v>1033399</v>
      </c>
      <c r="M75" s="29">
        <v>2537329</v>
      </c>
      <c r="N75" s="29">
        <v>1016506</v>
      </c>
      <c r="O75" s="29">
        <v>1140377</v>
      </c>
      <c r="P75" s="29">
        <v>1168726</v>
      </c>
      <c r="Q75" s="29">
        <v>3325609</v>
      </c>
      <c r="R75" s="29">
        <v>1216843</v>
      </c>
      <c r="S75" s="29">
        <v>1225595</v>
      </c>
      <c r="T75" s="29">
        <v>0</v>
      </c>
      <c r="U75" s="29">
        <v>2442438</v>
      </c>
      <c r="V75" s="29">
        <v>11426769</v>
      </c>
      <c r="W75" s="29">
        <v>13251764</v>
      </c>
      <c r="X75" s="29">
        <v>0</v>
      </c>
      <c r="Y75" s="28">
        <v>0</v>
      </c>
      <c r="Z75" s="30">
        <v>13251764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32</v>
      </c>
      <c r="C77" s="18">
        <v>0</v>
      </c>
      <c r="D77" s="19">
        <v>0</v>
      </c>
      <c r="E77" s="20">
        <v>101173908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4782569</v>
      </c>
      <c r="P77" s="20">
        <v>4997549</v>
      </c>
      <c r="Q77" s="20">
        <v>9780118</v>
      </c>
      <c r="R77" s="20">
        <v>3810045</v>
      </c>
      <c r="S77" s="20">
        <v>5496097</v>
      </c>
      <c r="T77" s="20">
        <v>0</v>
      </c>
      <c r="U77" s="20">
        <v>9306142</v>
      </c>
      <c r="V77" s="20">
        <v>19086260</v>
      </c>
      <c r="W77" s="20">
        <v>101173908</v>
      </c>
      <c r="X77" s="20">
        <v>0</v>
      </c>
      <c r="Y77" s="19">
        <v>0</v>
      </c>
      <c r="Z77" s="22">
        <v>101173908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1715</v>
      </c>
      <c r="C79" s="18">
        <v>0</v>
      </c>
      <c r="D79" s="19">
        <v>0</v>
      </c>
      <c r="E79" s="20">
        <v>118532372</v>
      </c>
      <c r="F79" s="20">
        <v>1715</v>
      </c>
      <c r="G79" s="20">
        <v>0</v>
      </c>
      <c r="H79" s="20">
        <v>0</v>
      </c>
      <c r="I79" s="20">
        <v>1715</v>
      </c>
      <c r="J79" s="20">
        <v>0</v>
      </c>
      <c r="K79" s="20">
        <v>0</v>
      </c>
      <c r="L79" s="20">
        <v>0</v>
      </c>
      <c r="M79" s="20">
        <v>0</v>
      </c>
      <c r="N79" s="20">
        <v>3998</v>
      </c>
      <c r="O79" s="20">
        <v>6445290</v>
      </c>
      <c r="P79" s="20">
        <v>5311736</v>
      </c>
      <c r="Q79" s="20">
        <v>11761024</v>
      </c>
      <c r="R79" s="20">
        <v>4695474</v>
      </c>
      <c r="S79" s="20">
        <v>4696149</v>
      </c>
      <c r="T79" s="20">
        <v>0</v>
      </c>
      <c r="U79" s="20">
        <v>9391623</v>
      </c>
      <c r="V79" s="20">
        <v>21154362</v>
      </c>
      <c r="W79" s="20">
        <v>118532372</v>
      </c>
      <c r="X79" s="20">
        <v>0</v>
      </c>
      <c r="Y79" s="19">
        <v>0</v>
      </c>
      <c r="Z79" s="22">
        <v>118532372</v>
      </c>
    </row>
    <row r="80" spans="1:26" ht="12.75" hidden="1">
      <c r="A80" s="38" t="s">
        <v>67</v>
      </c>
      <c r="B80" s="18">
        <v>2675</v>
      </c>
      <c r="C80" s="18">
        <v>0</v>
      </c>
      <c r="D80" s="19">
        <v>0</v>
      </c>
      <c r="E80" s="20">
        <v>36958744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355</v>
      </c>
      <c r="L80" s="20">
        <v>0</v>
      </c>
      <c r="M80" s="20">
        <v>355</v>
      </c>
      <c r="N80" s="20">
        <v>0</v>
      </c>
      <c r="O80" s="20">
        <v>2571327</v>
      </c>
      <c r="P80" s="20">
        <v>2308927</v>
      </c>
      <c r="Q80" s="20">
        <v>4880254</v>
      </c>
      <c r="R80" s="20">
        <v>1539931</v>
      </c>
      <c r="S80" s="20">
        <v>1880383</v>
      </c>
      <c r="T80" s="20">
        <v>0</v>
      </c>
      <c r="U80" s="20">
        <v>3420314</v>
      </c>
      <c r="V80" s="20">
        <v>8300923</v>
      </c>
      <c r="W80" s="20">
        <v>36958744</v>
      </c>
      <c r="X80" s="20">
        <v>0</v>
      </c>
      <c r="Y80" s="19">
        <v>0</v>
      </c>
      <c r="Z80" s="22">
        <v>36958744</v>
      </c>
    </row>
    <row r="81" spans="1:26" ht="12.75" hidden="1">
      <c r="A81" s="38" t="s">
        <v>68</v>
      </c>
      <c r="B81" s="18">
        <v>1413</v>
      </c>
      <c r="C81" s="18">
        <v>0</v>
      </c>
      <c r="D81" s="19">
        <v>0</v>
      </c>
      <c r="E81" s="20">
        <v>27093768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1310184</v>
      </c>
      <c r="P81" s="20">
        <v>1286599</v>
      </c>
      <c r="Q81" s="20">
        <v>2596783</v>
      </c>
      <c r="R81" s="20">
        <v>895731</v>
      </c>
      <c r="S81" s="20">
        <v>1113306</v>
      </c>
      <c r="T81" s="20">
        <v>0</v>
      </c>
      <c r="U81" s="20">
        <v>2009037</v>
      </c>
      <c r="V81" s="20">
        <v>4605820</v>
      </c>
      <c r="W81" s="20">
        <v>27093768</v>
      </c>
      <c r="X81" s="20">
        <v>0</v>
      </c>
      <c r="Y81" s="19">
        <v>0</v>
      </c>
      <c r="Z81" s="22">
        <v>27093768</v>
      </c>
    </row>
    <row r="82" spans="1:26" ht="12.75" hidden="1">
      <c r="A82" s="38" t="s">
        <v>69</v>
      </c>
      <c r="B82" s="18">
        <v>282</v>
      </c>
      <c r="C82" s="18">
        <v>0</v>
      </c>
      <c r="D82" s="19">
        <v>0</v>
      </c>
      <c r="E82" s="20">
        <v>12102324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652582</v>
      </c>
      <c r="P82" s="20">
        <v>694712</v>
      </c>
      <c r="Q82" s="20">
        <v>1347294</v>
      </c>
      <c r="R82" s="20">
        <v>485258</v>
      </c>
      <c r="S82" s="20">
        <v>545551</v>
      </c>
      <c r="T82" s="20">
        <v>0</v>
      </c>
      <c r="U82" s="20">
        <v>1030809</v>
      </c>
      <c r="V82" s="20">
        <v>2378103</v>
      </c>
      <c r="W82" s="20">
        <v>12102324</v>
      </c>
      <c r="X82" s="20">
        <v>0</v>
      </c>
      <c r="Y82" s="19">
        <v>0</v>
      </c>
      <c r="Z82" s="22">
        <v>12102324</v>
      </c>
    </row>
    <row r="83" spans="1:26" ht="12.75" hidden="1">
      <c r="A83" s="38"/>
      <c r="B83" s="18">
        <v>-554341</v>
      </c>
      <c r="C83" s="18"/>
      <c r="D83" s="19"/>
      <c r="E83" s="20">
        <v>-87085557</v>
      </c>
      <c r="F83" s="20">
        <v>133030596</v>
      </c>
      <c r="G83" s="20"/>
      <c r="H83" s="20"/>
      <c r="I83" s="20">
        <v>133030596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133030596</v>
      </c>
      <c r="W83" s="20">
        <v>-87085557</v>
      </c>
      <c r="X83" s="20"/>
      <c r="Y83" s="19"/>
      <c r="Z83" s="22">
        <v>-87085557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68002459</v>
      </c>
      <c r="C5" s="18">
        <v>0</v>
      </c>
      <c r="D5" s="58">
        <v>80769886</v>
      </c>
      <c r="E5" s="59">
        <v>78819886</v>
      </c>
      <c r="F5" s="59">
        <v>6547560</v>
      </c>
      <c r="G5" s="59">
        <v>6578043</v>
      </c>
      <c r="H5" s="59">
        <v>6578384</v>
      </c>
      <c r="I5" s="59">
        <v>19703987</v>
      </c>
      <c r="J5" s="59">
        <v>6609788</v>
      </c>
      <c r="K5" s="59">
        <v>6588749</v>
      </c>
      <c r="L5" s="59">
        <v>6565740</v>
      </c>
      <c r="M5" s="59">
        <v>19764277</v>
      </c>
      <c r="N5" s="59">
        <v>6561138</v>
      </c>
      <c r="O5" s="59">
        <v>6648964</v>
      </c>
      <c r="P5" s="59">
        <v>6557363</v>
      </c>
      <c r="Q5" s="59">
        <v>19767465</v>
      </c>
      <c r="R5" s="59">
        <v>6565252</v>
      </c>
      <c r="S5" s="59">
        <v>6562260</v>
      </c>
      <c r="T5" s="59">
        <v>0</v>
      </c>
      <c r="U5" s="59">
        <v>13127512</v>
      </c>
      <c r="V5" s="59">
        <v>72363241</v>
      </c>
      <c r="W5" s="59">
        <v>78819886</v>
      </c>
      <c r="X5" s="59">
        <v>-6456645</v>
      </c>
      <c r="Y5" s="60">
        <v>-8.19</v>
      </c>
      <c r="Z5" s="61">
        <v>78819886</v>
      </c>
    </row>
    <row r="6" spans="1:26" ht="12.75">
      <c r="A6" s="57" t="s">
        <v>32</v>
      </c>
      <c r="B6" s="18">
        <v>342545198</v>
      </c>
      <c r="C6" s="18">
        <v>0</v>
      </c>
      <c r="D6" s="58">
        <v>409913154</v>
      </c>
      <c r="E6" s="59">
        <v>428901809</v>
      </c>
      <c r="F6" s="59">
        <v>39513318</v>
      </c>
      <c r="G6" s="59">
        <v>38207734</v>
      </c>
      <c r="H6" s="59">
        <v>32747382</v>
      </c>
      <c r="I6" s="59">
        <v>110468434</v>
      </c>
      <c r="J6" s="59">
        <v>32229154</v>
      </c>
      <c r="K6" s="59">
        <v>32343502</v>
      </c>
      <c r="L6" s="59">
        <v>34563085</v>
      </c>
      <c r="M6" s="59">
        <v>99135741</v>
      </c>
      <c r="N6" s="59">
        <v>30454948</v>
      </c>
      <c r="O6" s="59">
        <v>27692554</v>
      </c>
      <c r="P6" s="59">
        <v>29145245</v>
      </c>
      <c r="Q6" s="59">
        <v>87292747</v>
      </c>
      <c r="R6" s="59">
        <v>46290118</v>
      </c>
      <c r="S6" s="59">
        <v>25474464</v>
      </c>
      <c r="T6" s="59">
        <v>0</v>
      </c>
      <c r="U6" s="59">
        <v>71764582</v>
      </c>
      <c r="V6" s="59">
        <v>368661504</v>
      </c>
      <c r="W6" s="59">
        <v>428901809</v>
      </c>
      <c r="X6" s="59">
        <v>-60240305</v>
      </c>
      <c r="Y6" s="60">
        <v>-14.05</v>
      </c>
      <c r="Z6" s="61">
        <v>428901809</v>
      </c>
    </row>
    <row r="7" spans="1:26" ht="12.75">
      <c r="A7" s="57" t="s">
        <v>33</v>
      </c>
      <c r="B7" s="18">
        <v>13175492</v>
      </c>
      <c r="C7" s="18">
        <v>0</v>
      </c>
      <c r="D7" s="58">
        <v>31265525</v>
      </c>
      <c r="E7" s="59">
        <v>6265525</v>
      </c>
      <c r="F7" s="59">
        <v>0</v>
      </c>
      <c r="G7" s="59">
        <v>150720</v>
      </c>
      <c r="H7" s="59">
        <v>1740704</v>
      </c>
      <c r="I7" s="59">
        <v>1891424</v>
      </c>
      <c r="J7" s="59">
        <v>471440</v>
      </c>
      <c r="K7" s="59">
        <v>381617</v>
      </c>
      <c r="L7" s="59">
        <v>113640</v>
      </c>
      <c r="M7" s="59">
        <v>966697</v>
      </c>
      <c r="N7" s="59">
        <v>356279</v>
      </c>
      <c r="O7" s="59">
        <v>441516</v>
      </c>
      <c r="P7" s="59">
        <v>0</v>
      </c>
      <c r="Q7" s="59">
        <v>797795</v>
      </c>
      <c r="R7" s="59">
        <v>1157165</v>
      </c>
      <c r="S7" s="59">
        <v>806178</v>
      </c>
      <c r="T7" s="59">
        <v>0</v>
      </c>
      <c r="U7" s="59">
        <v>1963343</v>
      </c>
      <c r="V7" s="59">
        <v>5619259</v>
      </c>
      <c r="W7" s="59">
        <v>6265525</v>
      </c>
      <c r="X7" s="59">
        <v>-646266</v>
      </c>
      <c r="Y7" s="60">
        <v>-10.31</v>
      </c>
      <c r="Z7" s="61">
        <v>6265525</v>
      </c>
    </row>
    <row r="8" spans="1:26" ht="12.75">
      <c r="A8" s="57" t="s">
        <v>34</v>
      </c>
      <c r="B8" s="18">
        <v>400680536</v>
      </c>
      <c r="C8" s="18">
        <v>0</v>
      </c>
      <c r="D8" s="58">
        <v>452100000</v>
      </c>
      <c r="E8" s="59">
        <v>449600000</v>
      </c>
      <c r="F8" s="59">
        <v>181890000</v>
      </c>
      <c r="G8" s="59">
        <v>0</v>
      </c>
      <c r="H8" s="59">
        <v>0</v>
      </c>
      <c r="I8" s="59">
        <v>181890000</v>
      </c>
      <c r="J8" s="59">
        <v>62566000</v>
      </c>
      <c r="K8" s="59">
        <v>0</v>
      </c>
      <c r="L8" s="59">
        <v>50329000</v>
      </c>
      <c r="M8" s="59">
        <v>112895000</v>
      </c>
      <c r="N8" s="59">
        <v>32617000</v>
      </c>
      <c r="O8" s="59">
        <v>0</v>
      </c>
      <c r="P8" s="59">
        <v>109134000</v>
      </c>
      <c r="Q8" s="59">
        <v>141751000</v>
      </c>
      <c r="R8" s="59">
        <v>0</v>
      </c>
      <c r="S8" s="59">
        <v>0</v>
      </c>
      <c r="T8" s="59">
        <v>0</v>
      </c>
      <c r="U8" s="59">
        <v>0</v>
      </c>
      <c r="V8" s="59">
        <v>436536000</v>
      </c>
      <c r="W8" s="59">
        <v>449600000</v>
      </c>
      <c r="X8" s="59">
        <v>-13064000</v>
      </c>
      <c r="Y8" s="60">
        <v>-2.91</v>
      </c>
      <c r="Z8" s="61">
        <v>449600000</v>
      </c>
    </row>
    <row r="9" spans="1:26" ht="12.75">
      <c r="A9" s="57" t="s">
        <v>35</v>
      </c>
      <c r="B9" s="18">
        <v>89735008</v>
      </c>
      <c r="C9" s="18">
        <v>0</v>
      </c>
      <c r="D9" s="58">
        <v>66957919</v>
      </c>
      <c r="E9" s="59">
        <v>88957919</v>
      </c>
      <c r="F9" s="59">
        <v>3790719</v>
      </c>
      <c r="G9" s="59">
        <v>5155721</v>
      </c>
      <c r="H9" s="59">
        <v>5641097</v>
      </c>
      <c r="I9" s="59">
        <v>14587537</v>
      </c>
      <c r="J9" s="59">
        <v>5315453</v>
      </c>
      <c r="K9" s="59">
        <v>5115946</v>
      </c>
      <c r="L9" s="59">
        <v>5235524</v>
      </c>
      <c r="M9" s="59">
        <v>15666923</v>
      </c>
      <c r="N9" s="59">
        <v>4811137</v>
      </c>
      <c r="O9" s="59">
        <v>5145664</v>
      </c>
      <c r="P9" s="59">
        <v>4892198</v>
      </c>
      <c r="Q9" s="59">
        <v>14848999</v>
      </c>
      <c r="R9" s="59">
        <v>5771445</v>
      </c>
      <c r="S9" s="59">
        <v>4336588</v>
      </c>
      <c r="T9" s="59">
        <v>0</v>
      </c>
      <c r="U9" s="59">
        <v>10108033</v>
      </c>
      <c r="V9" s="59">
        <v>55211492</v>
      </c>
      <c r="W9" s="59">
        <v>88957919</v>
      </c>
      <c r="X9" s="59">
        <v>-33746427</v>
      </c>
      <c r="Y9" s="60">
        <v>-37.94</v>
      </c>
      <c r="Z9" s="61">
        <v>88957919</v>
      </c>
    </row>
    <row r="10" spans="1:26" ht="20.25">
      <c r="A10" s="62" t="s">
        <v>109</v>
      </c>
      <c r="B10" s="63">
        <f>SUM(B5:B9)</f>
        <v>914138693</v>
      </c>
      <c r="C10" s="63">
        <f>SUM(C5:C9)</f>
        <v>0</v>
      </c>
      <c r="D10" s="64">
        <f aca="true" t="shared" si="0" ref="D10:Z10">SUM(D5:D9)</f>
        <v>1041006484</v>
      </c>
      <c r="E10" s="65">
        <f t="shared" si="0"/>
        <v>1052545139</v>
      </c>
      <c r="F10" s="65">
        <f t="shared" si="0"/>
        <v>231741597</v>
      </c>
      <c r="G10" s="65">
        <f t="shared" si="0"/>
        <v>50092218</v>
      </c>
      <c r="H10" s="65">
        <f t="shared" si="0"/>
        <v>46707567</v>
      </c>
      <c r="I10" s="65">
        <f t="shared" si="0"/>
        <v>328541382</v>
      </c>
      <c r="J10" s="65">
        <f t="shared" si="0"/>
        <v>107191835</v>
      </c>
      <c r="K10" s="65">
        <f t="shared" si="0"/>
        <v>44429814</v>
      </c>
      <c r="L10" s="65">
        <f t="shared" si="0"/>
        <v>96806989</v>
      </c>
      <c r="M10" s="65">
        <f t="shared" si="0"/>
        <v>248428638</v>
      </c>
      <c r="N10" s="65">
        <f t="shared" si="0"/>
        <v>74800502</v>
      </c>
      <c r="O10" s="65">
        <f t="shared" si="0"/>
        <v>39928698</v>
      </c>
      <c r="P10" s="65">
        <f t="shared" si="0"/>
        <v>149728806</v>
      </c>
      <c r="Q10" s="65">
        <f t="shared" si="0"/>
        <v>264458006</v>
      </c>
      <c r="R10" s="65">
        <f t="shared" si="0"/>
        <v>59783980</v>
      </c>
      <c r="S10" s="65">
        <f t="shared" si="0"/>
        <v>37179490</v>
      </c>
      <c r="T10" s="65">
        <f t="shared" si="0"/>
        <v>0</v>
      </c>
      <c r="U10" s="65">
        <f t="shared" si="0"/>
        <v>96963470</v>
      </c>
      <c r="V10" s="65">
        <f t="shared" si="0"/>
        <v>938391496</v>
      </c>
      <c r="W10" s="65">
        <f t="shared" si="0"/>
        <v>1052545139</v>
      </c>
      <c r="X10" s="65">
        <f t="shared" si="0"/>
        <v>-114153643</v>
      </c>
      <c r="Y10" s="66">
        <f>+IF(W10&lt;&gt;0,(X10/W10)*100,0)</f>
        <v>-10.845486694134076</v>
      </c>
      <c r="Z10" s="67">
        <f t="shared" si="0"/>
        <v>1052545139</v>
      </c>
    </row>
    <row r="11" spans="1:26" ht="12.75">
      <c r="A11" s="57" t="s">
        <v>36</v>
      </c>
      <c r="B11" s="18">
        <v>302714640</v>
      </c>
      <c r="C11" s="18">
        <v>0</v>
      </c>
      <c r="D11" s="58">
        <v>378961326</v>
      </c>
      <c r="E11" s="59">
        <v>327373588</v>
      </c>
      <c r="F11" s="59">
        <v>23147228</v>
      </c>
      <c r="G11" s="59">
        <v>22809755</v>
      </c>
      <c r="H11" s="59">
        <v>26004668</v>
      </c>
      <c r="I11" s="59">
        <v>71961651</v>
      </c>
      <c r="J11" s="59">
        <v>25272639</v>
      </c>
      <c r="K11" s="59">
        <v>27951533</v>
      </c>
      <c r="L11" s="59">
        <v>27809565</v>
      </c>
      <c r="M11" s="59">
        <v>81033737</v>
      </c>
      <c r="N11" s="59">
        <v>27026670</v>
      </c>
      <c r="O11" s="59">
        <v>25637293</v>
      </c>
      <c r="P11" s="59">
        <v>26838317</v>
      </c>
      <c r="Q11" s="59">
        <v>79502280</v>
      </c>
      <c r="R11" s="59">
        <v>25167810</v>
      </c>
      <c r="S11" s="59">
        <v>26236763</v>
      </c>
      <c r="T11" s="59">
        <v>0</v>
      </c>
      <c r="U11" s="59">
        <v>51404573</v>
      </c>
      <c r="V11" s="59">
        <v>283902241</v>
      </c>
      <c r="W11" s="59">
        <v>327373588</v>
      </c>
      <c r="X11" s="59">
        <v>-43471347</v>
      </c>
      <c r="Y11" s="60">
        <v>-13.28</v>
      </c>
      <c r="Z11" s="61">
        <v>327373588</v>
      </c>
    </row>
    <row r="12" spans="1:26" ht="12.75">
      <c r="A12" s="57" t="s">
        <v>37</v>
      </c>
      <c r="B12" s="18">
        <v>19063172</v>
      </c>
      <c r="C12" s="18">
        <v>0</v>
      </c>
      <c r="D12" s="58">
        <v>25206281</v>
      </c>
      <c r="E12" s="59">
        <v>25206281</v>
      </c>
      <c r="F12" s="59">
        <v>1535298</v>
      </c>
      <c r="G12" s="59">
        <v>1497587</v>
      </c>
      <c r="H12" s="59">
        <v>1941012</v>
      </c>
      <c r="I12" s="59">
        <v>4973897</v>
      </c>
      <c r="J12" s="59">
        <v>1925355</v>
      </c>
      <c r="K12" s="59">
        <v>1980199</v>
      </c>
      <c r="L12" s="59">
        <v>1919320</v>
      </c>
      <c r="M12" s="59">
        <v>5824874</v>
      </c>
      <c r="N12" s="59">
        <v>2004584</v>
      </c>
      <c r="O12" s="59">
        <v>1975693</v>
      </c>
      <c r="P12" s="59">
        <v>1975490</v>
      </c>
      <c r="Q12" s="59">
        <v>5955767</v>
      </c>
      <c r="R12" s="59">
        <v>1977100</v>
      </c>
      <c r="S12" s="59">
        <v>1986713</v>
      </c>
      <c r="T12" s="59">
        <v>0</v>
      </c>
      <c r="U12" s="59">
        <v>3963813</v>
      </c>
      <c r="V12" s="59">
        <v>20718351</v>
      </c>
      <c r="W12" s="59">
        <v>25206281</v>
      </c>
      <c r="X12" s="59">
        <v>-4487930</v>
      </c>
      <c r="Y12" s="60">
        <v>-17.8</v>
      </c>
      <c r="Z12" s="61">
        <v>25206281</v>
      </c>
    </row>
    <row r="13" spans="1:26" ht="12.75">
      <c r="A13" s="57" t="s">
        <v>110</v>
      </c>
      <c r="B13" s="18">
        <v>59228983</v>
      </c>
      <c r="C13" s="18">
        <v>0</v>
      </c>
      <c r="D13" s="58">
        <v>78893112</v>
      </c>
      <c r="E13" s="59">
        <v>78893112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21896</v>
      </c>
      <c r="M13" s="59">
        <v>21896</v>
      </c>
      <c r="N13" s="59">
        <v>-21896</v>
      </c>
      <c r="O13" s="59">
        <v>0</v>
      </c>
      <c r="P13" s="59">
        <v>0</v>
      </c>
      <c r="Q13" s="59">
        <v>-21896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78893112</v>
      </c>
      <c r="X13" s="59">
        <v>-78893112</v>
      </c>
      <c r="Y13" s="60">
        <v>-100</v>
      </c>
      <c r="Z13" s="61">
        <v>78893112</v>
      </c>
    </row>
    <row r="14" spans="1:26" ht="12.7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247033699</v>
      </c>
      <c r="C15" s="18">
        <v>0</v>
      </c>
      <c r="D15" s="58">
        <v>298892116</v>
      </c>
      <c r="E15" s="59">
        <v>265163315</v>
      </c>
      <c r="F15" s="59">
        <v>23138081</v>
      </c>
      <c r="G15" s="59">
        <v>27495023</v>
      </c>
      <c r="H15" s="59">
        <v>26103025</v>
      </c>
      <c r="I15" s="59">
        <v>76736129</v>
      </c>
      <c r="J15" s="59">
        <v>21591044</v>
      </c>
      <c r="K15" s="59">
        <v>2274426</v>
      </c>
      <c r="L15" s="59">
        <v>20122148</v>
      </c>
      <c r="M15" s="59">
        <v>43987618</v>
      </c>
      <c r="N15" s="59">
        <v>18125979</v>
      </c>
      <c r="O15" s="59">
        <v>15858759</v>
      </c>
      <c r="P15" s="59">
        <v>27367624</v>
      </c>
      <c r="Q15" s="59">
        <v>61352362</v>
      </c>
      <c r="R15" s="59">
        <v>7012391</v>
      </c>
      <c r="S15" s="59">
        <v>17363780</v>
      </c>
      <c r="T15" s="59">
        <v>0</v>
      </c>
      <c r="U15" s="59">
        <v>24376171</v>
      </c>
      <c r="V15" s="59">
        <v>206452280</v>
      </c>
      <c r="W15" s="59">
        <v>265163315</v>
      </c>
      <c r="X15" s="59">
        <v>-58711035</v>
      </c>
      <c r="Y15" s="60">
        <v>-22.14</v>
      </c>
      <c r="Z15" s="61">
        <v>265163315</v>
      </c>
    </row>
    <row r="16" spans="1:26" ht="12.75">
      <c r="A16" s="57" t="s">
        <v>34</v>
      </c>
      <c r="B16" s="18">
        <v>538693</v>
      </c>
      <c r="C16" s="18">
        <v>0</v>
      </c>
      <c r="D16" s="58">
        <v>1347602</v>
      </c>
      <c r="E16" s="59">
        <v>1286796</v>
      </c>
      <c r="F16" s="59">
        <v>0</v>
      </c>
      <c r="G16" s="59">
        <v>0</v>
      </c>
      <c r="H16" s="59">
        <v>118071</v>
      </c>
      <c r="I16" s="59">
        <v>118071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20200</v>
      </c>
      <c r="T16" s="59">
        <v>0</v>
      </c>
      <c r="U16" s="59">
        <v>20200</v>
      </c>
      <c r="V16" s="59">
        <v>138271</v>
      </c>
      <c r="W16" s="59">
        <v>1286796</v>
      </c>
      <c r="X16" s="59">
        <v>-1148525</v>
      </c>
      <c r="Y16" s="60">
        <v>-89.25</v>
      </c>
      <c r="Z16" s="61">
        <v>1286796</v>
      </c>
    </row>
    <row r="17" spans="1:26" ht="12.75">
      <c r="A17" s="57" t="s">
        <v>40</v>
      </c>
      <c r="B17" s="18">
        <v>492354438</v>
      </c>
      <c r="C17" s="18">
        <v>0</v>
      </c>
      <c r="D17" s="58">
        <v>256876805</v>
      </c>
      <c r="E17" s="59">
        <v>309346857</v>
      </c>
      <c r="F17" s="59">
        <v>9286188</v>
      </c>
      <c r="G17" s="59">
        <v>11928118</v>
      </c>
      <c r="H17" s="59">
        <v>23217948</v>
      </c>
      <c r="I17" s="59">
        <v>44432254</v>
      </c>
      <c r="J17" s="59">
        <v>33745281</v>
      </c>
      <c r="K17" s="59">
        <v>15924231</v>
      </c>
      <c r="L17" s="59">
        <v>43998059</v>
      </c>
      <c r="M17" s="59">
        <v>93667571</v>
      </c>
      <c r="N17" s="59">
        <v>13804404</v>
      </c>
      <c r="O17" s="59">
        <v>8517135</v>
      </c>
      <c r="P17" s="59">
        <v>22347443</v>
      </c>
      <c r="Q17" s="59">
        <v>44668982</v>
      </c>
      <c r="R17" s="59">
        <v>4129650</v>
      </c>
      <c r="S17" s="59">
        <v>22083624</v>
      </c>
      <c r="T17" s="59">
        <v>0</v>
      </c>
      <c r="U17" s="59">
        <v>26213274</v>
      </c>
      <c r="V17" s="59">
        <v>208982081</v>
      </c>
      <c r="W17" s="59">
        <v>309346857</v>
      </c>
      <c r="X17" s="59">
        <v>-100364776</v>
      </c>
      <c r="Y17" s="60">
        <v>-32.44</v>
      </c>
      <c r="Z17" s="61">
        <v>309346857</v>
      </c>
    </row>
    <row r="18" spans="1:26" ht="12.75">
      <c r="A18" s="68" t="s">
        <v>41</v>
      </c>
      <c r="B18" s="69">
        <f>SUM(B11:B17)</f>
        <v>1120933625</v>
      </c>
      <c r="C18" s="69">
        <f>SUM(C11:C17)</f>
        <v>0</v>
      </c>
      <c r="D18" s="70">
        <f aca="true" t="shared" si="1" ref="D18:Z18">SUM(D11:D17)</f>
        <v>1040177242</v>
      </c>
      <c r="E18" s="71">
        <f t="shared" si="1"/>
        <v>1007269949</v>
      </c>
      <c r="F18" s="71">
        <f t="shared" si="1"/>
        <v>57106795</v>
      </c>
      <c r="G18" s="71">
        <f t="shared" si="1"/>
        <v>63730483</v>
      </c>
      <c r="H18" s="71">
        <f t="shared" si="1"/>
        <v>77384724</v>
      </c>
      <c r="I18" s="71">
        <f t="shared" si="1"/>
        <v>198222002</v>
      </c>
      <c r="J18" s="71">
        <f t="shared" si="1"/>
        <v>82534319</v>
      </c>
      <c r="K18" s="71">
        <f t="shared" si="1"/>
        <v>48130389</v>
      </c>
      <c r="L18" s="71">
        <f t="shared" si="1"/>
        <v>93870988</v>
      </c>
      <c r="M18" s="71">
        <f t="shared" si="1"/>
        <v>224535696</v>
      </c>
      <c r="N18" s="71">
        <f t="shared" si="1"/>
        <v>60939741</v>
      </c>
      <c r="O18" s="71">
        <f t="shared" si="1"/>
        <v>51988880</v>
      </c>
      <c r="P18" s="71">
        <f t="shared" si="1"/>
        <v>78528874</v>
      </c>
      <c r="Q18" s="71">
        <f t="shared" si="1"/>
        <v>191457495</v>
      </c>
      <c r="R18" s="71">
        <f t="shared" si="1"/>
        <v>38286951</v>
      </c>
      <c r="S18" s="71">
        <f t="shared" si="1"/>
        <v>67691080</v>
      </c>
      <c r="T18" s="71">
        <f t="shared" si="1"/>
        <v>0</v>
      </c>
      <c r="U18" s="71">
        <f t="shared" si="1"/>
        <v>105978031</v>
      </c>
      <c r="V18" s="71">
        <f t="shared" si="1"/>
        <v>720193224</v>
      </c>
      <c r="W18" s="71">
        <f t="shared" si="1"/>
        <v>1007269949</v>
      </c>
      <c r="X18" s="71">
        <f t="shared" si="1"/>
        <v>-287076725</v>
      </c>
      <c r="Y18" s="66">
        <f>+IF(W18&lt;&gt;0,(X18/W18)*100,0)</f>
        <v>-28.50047549666351</v>
      </c>
      <c r="Z18" s="72">
        <f t="shared" si="1"/>
        <v>1007269949</v>
      </c>
    </row>
    <row r="19" spans="1:26" ht="12.75">
      <c r="A19" s="68" t="s">
        <v>42</v>
      </c>
      <c r="B19" s="73">
        <f>+B10-B18</f>
        <v>-206794932</v>
      </c>
      <c r="C19" s="73">
        <f>+C10-C18</f>
        <v>0</v>
      </c>
      <c r="D19" s="74">
        <f aca="true" t="shared" si="2" ref="D19:Z19">+D10-D18</f>
        <v>829242</v>
      </c>
      <c r="E19" s="75">
        <f t="shared" si="2"/>
        <v>45275190</v>
      </c>
      <c r="F19" s="75">
        <f t="shared" si="2"/>
        <v>174634802</v>
      </c>
      <c r="G19" s="75">
        <f t="shared" si="2"/>
        <v>-13638265</v>
      </c>
      <c r="H19" s="75">
        <f t="shared" si="2"/>
        <v>-30677157</v>
      </c>
      <c r="I19" s="75">
        <f t="shared" si="2"/>
        <v>130319380</v>
      </c>
      <c r="J19" s="75">
        <f t="shared" si="2"/>
        <v>24657516</v>
      </c>
      <c r="K19" s="75">
        <f t="shared" si="2"/>
        <v>-3700575</v>
      </c>
      <c r="L19" s="75">
        <f t="shared" si="2"/>
        <v>2936001</v>
      </c>
      <c r="M19" s="75">
        <f t="shared" si="2"/>
        <v>23892942</v>
      </c>
      <c r="N19" s="75">
        <f t="shared" si="2"/>
        <v>13860761</v>
      </c>
      <c r="O19" s="75">
        <f t="shared" si="2"/>
        <v>-12060182</v>
      </c>
      <c r="P19" s="75">
        <f t="shared" si="2"/>
        <v>71199932</v>
      </c>
      <c r="Q19" s="75">
        <f t="shared" si="2"/>
        <v>73000511</v>
      </c>
      <c r="R19" s="75">
        <f t="shared" si="2"/>
        <v>21497029</v>
      </c>
      <c r="S19" s="75">
        <f t="shared" si="2"/>
        <v>-30511590</v>
      </c>
      <c r="T19" s="75">
        <f t="shared" si="2"/>
        <v>0</v>
      </c>
      <c r="U19" s="75">
        <f t="shared" si="2"/>
        <v>-9014561</v>
      </c>
      <c r="V19" s="75">
        <f t="shared" si="2"/>
        <v>218198272</v>
      </c>
      <c r="W19" s="75">
        <f>IF(E10=E18,0,W10-W18)</f>
        <v>45275190</v>
      </c>
      <c r="X19" s="75">
        <f t="shared" si="2"/>
        <v>172923082</v>
      </c>
      <c r="Y19" s="76">
        <f>+IF(W19&lt;&gt;0,(X19/W19)*100,0)</f>
        <v>381.937838361363</v>
      </c>
      <c r="Z19" s="77">
        <f t="shared" si="2"/>
        <v>45275190</v>
      </c>
    </row>
    <row r="20" spans="1:26" ht="20.25">
      <c r="A20" s="78" t="s">
        <v>43</v>
      </c>
      <c r="B20" s="79">
        <v>328135000</v>
      </c>
      <c r="C20" s="79">
        <v>0</v>
      </c>
      <c r="D20" s="80">
        <v>406475000</v>
      </c>
      <c r="E20" s="81">
        <v>418975000</v>
      </c>
      <c r="F20" s="81">
        <v>0</v>
      </c>
      <c r="G20" s="81">
        <v>0</v>
      </c>
      <c r="H20" s="81">
        <v>0</v>
      </c>
      <c r="I20" s="81">
        <v>0</v>
      </c>
      <c r="J20" s="81">
        <v>79683586</v>
      </c>
      <c r="K20" s="81">
        <v>0</v>
      </c>
      <c r="L20" s="81">
        <v>0</v>
      </c>
      <c r="M20" s="81">
        <v>79683586</v>
      </c>
      <c r="N20" s="81">
        <v>26022131</v>
      </c>
      <c r="O20" s="81">
        <v>0</v>
      </c>
      <c r="P20" s="81">
        <v>0</v>
      </c>
      <c r="Q20" s="81">
        <v>26022131</v>
      </c>
      <c r="R20" s="81">
        <v>0</v>
      </c>
      <c r="S20" s="81">
        <v>0</v>
      </c>
      <c r="T20" s="81">
        <v>0</v>
      </c>
      <c r="U20" s="81">
        <v>0</v>
      </c>
      <c r="V20" s="81">
        <v>105705717</v>
      </c>
      <c r="W20" s="81">
        <v>418975000</v>
      </c>
      <c r="X20" s="81">
        <v>-313269283</v>
      </c>
      <c r="Y20" s="82">
        <v>-74.77</v>
      </c>
      <c r="Z20" s="83">
        <v>418975000</v>
      </c>
    </row>
    <row r="21" spans="1:26" ht="41.25">
      <c r="A21" s="84" t="s">
        <v>111</v>
      </c>
      <c r="B21" s="85">
        <v>12165386</v>
      </c>
      <c r="C21" s="85">
        <v>0</v>
      </c>
      <c r="D21" s="86">
        <v>72000000</v>
      </c>
      <c r="E21" s="87">
        <v>72000000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20823519</v>
      </c>
      <c r="O21" s="87">
        <v>0</v>
      </c>
      <c r="P21" s="87">
        <v>0</v>
      </c>
      <c r="Q21" s="87">
        <v>20823519</v>
      </c>
      <c r="R21" s="87">
        <v>0</v>
      </c>
      <c r="S21" s="87">
        <v>0</v>
      </c>
      <c r="T21" s="87">
        <v>0</v>
      </c>
      <c r="U21" s="87">
        <v>0</v>
      </c>
      <c r="V21" s="87">
        <v>20823519</v>
      </c>
      <c r="W21" s="87">
        <v>72000000</v>
      </c>
      <c r="X21" s="87">
        <v>-51176481</v>
      </c>
      <c r="Y21" s="88">
        <v>-71.08</v>
      </c>
      <c r="Z21" s="89">
        <v>72000000</v>
      </c>
    </row>
    <row r="22" spans="1:26" ht="12.75">
      <c r="A22" s="90" t="s">
        <v>112</v>
      </c>
      <c r="B22" s="91">
        <f>SUM(B19:B21)</f>
        <v>133505454</v>
      </c>
      <c r="C22" s="91">
        <f>SUM(C19:C21)</f>
        <v>0</v>
      </c>
      <c r="D22" s="92">
        <f aca="true" t="shared" si="3" ref="D22:Z22">SUM(D19:D21)</f>
        <v>479304242</v>
      </c>
      <c r="E22" s="93">
        <f t="shared" si="3"/>
        <v>536250190</v>
      </c>
      <c r="F22" s="93">
        <f t="shared" si="3"/>
        <v>174634802</v>
      </c>
      <c r="G22" s="93">
        <f t="shared" si="3"/>
        <v>-13638265</v>
      </c>
      <c r="H22" s="93">
        <f t="shared" si="3"/>
        <v>-30677157</v>
      </c>
      <c r="I22" s="93">
        <f t="shared" si="3"/>
        <v>130319380</v>
      </c>
      <c r="J22" s="93">
        <f t="shared" si="3"/>
        <v>104341102</v>
      </c>
      <c r="K22" s="93">
        <f t="shared" si="3"/>
        <v>-3700575</v>
      </c>
      <c r="L22" s="93">
        <f t="shared" si="3"/>
        <v>2936001</v>
      </c>
      <c r="M22" s="93">
        <f t="shared" si="3"/>
        <v>103576528</v>
      </c>
      <c r="N22" s="93">
        <f t="shared" si="3"/>
        <v>60706411</v>
      </c>
      <c r="O22" s="93">
        <f t="shared" si="3"/>
        <v>-12060182</v>
      </c>
      <c r="P22" s="93">
        <f t="shared" si="3"/>
        <v>71199932</v>
      </c>
      <c r="Q22" s="93">
        <f t="shared" si="3"/>
        <v>119846161</v>
      </c>
      <c r="R22" s="93">
        <f t="shared" si="3"/>
        <v>21497029</v>
      </c>
      <c r="S22" s="93">
        <f t="shared" si="3"/>
        <v>-30511590</v>
      </c>
      <c r="T22" s="93">
        <f t="shared" si="3"/>
        <v>0</v>
      </c>
      <c r="U22" s="93">
        <f t="shared" si="3"/>
        <v>-9014561</v>
      </c>
      <c r="V22" s="93">
        <f t="shared" si="3"/>
        <v>344727508</v>
      </c>
      <c r="W22" s="93">
        <f t="shared" si="3"/>
        <v>536250190</v>
      </c>
      <c r="X22" s="93">
        <f t="shared" si="3"/>
        <v>-191522682</v>
      </c>
      <c r="Y22" s="94">
        <f>+IF(W22&lt;&gt;0,(X22/W22)*100,0)</f>
        <v>-35.7151728002185</v>
      </c>
      <c r="Z22" s="95">
        <f t="shared" si="3"/>
        <v>536250190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133505454</v>
      </c>
      <c r="C24" s="73">
        <f>SUM(C22:C23)</f>
        <v>0</v>
      </c>
      <c r="D24" s="74">
        <f aca="true" t="shared" si="4" ref="D24:Z24">SUM(D22:D23)</f>
        <v>479304242</v>
      </c>
      <c r="E24" s="75">
        <f t="shared" si="4"/>
        <v>536250190</v>
      </c>
      <c r="F24" s="75">
        <f t="shared" si="4"/>
        <v>174634802</v>
      </c>
      <c r="G24" s="75">
        <f t="shared" si="4"/>
        <v>-13638265</v>
      </c>
      <c r="H24" s="75">
        <f t="shared" si="4"/>
        <v>-30677157</v>
      </c>
      <c r="I24" s="75">
        <f t="shared" si="4"/>
        <v>130319380</v>
      </c>
      <c r="J24" s="75">
        <f t="shared" si="4"/>
        <v>104341102</v>
      </c>
      <c r="K24" s="75">
        <f t="shared" si="4"/>
        <v>-3700575</v>
      </c>
      <c r="L24" s="75">
        <f t="shared" si="4"/>
        <v>2936001</v>
      </c>
      <c r="M24" s="75">
        <f t="shared" si="4"/>
        <v>103576528</v>
      </c>
      <c r="N24" s="75">
        <f t="shared" si="4"/>
        <v>60706411</v>
      </c>
      <c r="O24" s="75">
        <f t="shared" si="4"/>
        <v>-12060182</v>
      </c>
      <c r="P24" s="75">
        <f t="shared" si="4"/>
        <v>71199932</v>
      </c>
      <c r="Q24" s="75">
        <f t="shared" si="4"/>
        <v>119846161</v>
      </c>
      <c r="R24" s="75">
        <f t="shared" si="4"/>
        <v>21497029</v>
      </c>
      <c r="S24" s="75">
        <f t="shared" si="4"/>
        <v>-30511590</v>
      </c>
      <c r="T24" s="75">
        <f t="shared" si="4"/>
        <v>0</v>
      </c>
      <c r="U24" s="75">
        <f t="shared" si="4"/>
        <v>-9014561</v>
      </c>
      <c r="V24" s="75">
        <f t="shared" si="4"/>
        <v>344727508</v>
      </c>
      <c r="W24" s="75">
        <f t="shared" si="4"/>
        <v>536250190</v>
      </c>
      <c r="X24" s="75">
        <f t="shared" si="4"/>
        <v>-191522682</v>
      </c>
      <c r="Y24" s="76">
        <f>+IF(W24&lt;&gt;0,(X24/W24)*100,0)</f>
        <v>-35.7151728002185</v>
      </c>
      <c r="Z24" s="77">
        <f t="shared" si="4"/>
        <v>536250190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361555142</v>
      </c>
      <c r="C27" s="21">
        <v>0</v>
      </c>
      <c r="D27" s="103">
        <v>515363100</v>
      </c>
      <c r="E27" s="104">
        <v>533457717</v>
      </c>
      <c r="F27" s="104">
        <v>15021454</v>
      </c>
      <c r="G27" s="104">
        <v>25967932</v>
      </c>
      <c r="H27" s="104">
        <v>9709930</v>
      </c>
      <c r="I27" s="104">
        <v>50699316</v>
      </c>
      <c r="J27" s="104">
        <v>30968321</v>
      </c>
      <c r="K27" s="104">
        <v>10991305</v>
      </c>
      <c r="L27" s="104">
        <v>17096621</v>
      </c>
      <c r="M27" s="104">
        <v>59056247</v>
      </c>
      <c r="N27" s="104">
        <v>21429056</v>
      </c>
      <c r="O27" s="104">
        <v>6658971</v>
      </c>
      <c r="P27" s="104">
        <v>30022961</v>
      </c>
      <c r="Q27" s="104">
        <v>58110988</v>
      </c>
      <c r="R27" s="104">
        <v>9393273</v>
      </c>
      <c r="S27" s="104">
        <v>5026775</v>
      </c>
      <c r="T27" s="104">
        <v>0</v>
      </c>
      <c r="U27" s="104">
        <v>14420048</v>
      </c>
      <c r="V27" s="104">
        <v>182286599</v>
      </c>
      <c r="W27" s="104">
        <v>533457717</v>
      </c>
      <c r="X27" s="104">
        <v>-351171118</v>
      </c>
      <c r="Y27" s="105">
        <v>-65.83</v>
      </c>
      <c r="Z27" s="106">
        <v>533457717</v>
      </c>
    </row>
    <row r="28" spans="1:26" ht="12.75">
      <c r="A28" s="107" t="s">
        <v>47</v>
      </c>
      <c r="B28" s="18">
        <v>327626600</v>
      </c>
      <c r="C28" s="18">
        <v>0</v>
      </c>
      <c r="D28" s="58">
        <v>478476000</v>
      </c>
      <c r="E28" s="59">
        <v>490975000</v>
      </c>
      <c r="F28" s="59">
        <v>13344495</v>
      </c>
      <c r="G28" s="59">
        <v>25967932</v>
      </c>
      <c r="H28" s="59">
        <v>9709930</v>
      </c>
      <c r="I28" s="59">
        <v>49022357</v>
      </c>
      <c r="J28" s="59">
        <v>30661229</v>
      </c>
      <c r="K28" s="59">
        <v>8069455</v>
      </c>
      <c r="L28" s="59">
        <v>17096621</v>
      </c>
      <c r="M28" s="59">
        <v>55827305</v>
      </c>
      <c r="N28" s="59">
        <v>21385838</v>
      </c>
      <c r="O28" s="59">
        <v>6658971</v>
      </c>
      <c r="P28" s="59">
        <v>29399187</v>
      </c>
      <c r="Q28" s="59">
        <v>57443996</v>
      </c>
      <c r="R28" s="59">
        <v>9393273</v>
      </c>
      <c r="S28" s="59">
        <v>5026775</v>
      </c>
      <c r="T28" s="59">
        <v>0</v>
      </c>
      <c r="U28" s="59">
        <v>14420048</v>
      </c>
      <c r="V28" s="59">
        <v>176713706</v>
      </c>
      <c r="W28" s="59">
        <v>490975000</v>
      </c>
      <c r="X28" s="59">
        <v>-314261294</v>
      </c>
      <c r="Y28" s="60">
        <v>-64.01</v>
      </c>
      <c r="Z28" s="61">
        <v>490975000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209933</v>
      </c>
      <c r="C31" s="18">
        <v>0</v>
      </c>
      <c r="D31" s="58">
        <v>36887100</v>
      </c>
      <c r="E31" s="59">
        <v>42482717</v>
      </c>
      <c r="F31" s="59">
        <v>1676959</v>
      </c>
      <c r="G31" s="59">
        <v>0</v>
      </c>
      <c r="H31" s="59">
        <v>0</v>
      </c>
      <c r="I31" s="59">
        <v>1676959</v>
      </c>
      <c r="J31" s="59">
        <v>307092</v>
      </c>
      <c r="K31" s="59">
        <v>2921850</v>
      </c>
      <c r="L31" s="59">
        <v>0</v>
      </c>
      <c r="M31" s="59">
        <v>3228942</v>
      </c>
      <c r="N31" s="59">
        <v>43218</v>
      </c>
      <c r="O31" s="59">
        <v>0</v>
      </c>
      <c r="P31" s="59">
        <v>623774</v>
      </c>
      <c r="Q31" s="59">
        <v>666992</v>
      </c>
      <c r="R31" s="59">
        <v>0</v>
      </c>
      <c r="S31" s="59">
        <v>0</v>
      </c>
      <c r="T31" s="59">
        <v>0</v>
      </c>
      <c r="U31" s="59">
        <v>0</v>
      </c>
      <c r="V31" s="59">
        <v>5572893</v>
      </c>
      <c r="W31" s="59">
        <v>42482717</v>
      </c>
      <c r="X31" s="59">
        <v>-36909824</v>
      </c>
      <c r="Y31" s="60">
        <v>-86.88</v>
      </c>
      <c r="Z31" s="61">
        <v>42482717</v>
      </c>
    </row>
    <row r="32" spans="1:26" ht="12.75">
      <c r="A32" s="68" t="s">
        <v>50</v>
      </c>
      <c r="B32" s="21">
        <f>SUM(B28:B31)</f>
        <v>327836533</v>
      </c>
      <c r="C32" s="21">
        <f>SUM(C28:C31)</f>
        <v>0</v>
      </c>
      <c r="D32" s="103">
        <f aca="true" t="shared" si="5" ref="D32:Z32">SUM(D28:D31)</f>
        <v>515363100</v>
      </c>
      <c r="E32" s="104">
        <f t="shared" si="5"/>
        <v>533457717</v>
      </c>
      <c r="F32" s="104">
        <f t="shared" si="5"/>
        <v>15021454</v>
      </c>
      <c r="G32" s="104">
        <f t="shared" si="5"/>
        <v>25967932</v>
      </c>
      <c r="H32" s="104">
        <f t="shared" si="5"/>
        <v>9709930</v>
      </c>
      <c r="I32" s="104">
        <f t="shared" si="5"/>
        <v>50699316</v>
      </c>
      <c r="J32" s="104">
        <f t="shared" si="5"/>
        <v>30968321</v>
      </c>
      <c r="K32" s="104">
        <f t="shared" si="5"/>
        <v>10991305</v>
      </c>
      <c r="L32" s="104">
        <f t="shared" si="5"/>
        <v>17096621</v>
      </c>
      <c r="M32" s="104">
        <f t="shared" si="5"/>
        <v>59056247</v>
      </c>
      <c r="N32" s="104">
        <f t="shared" si="5"/>
        <v>21429056</v>
      </c>
      <c r="O32" s="104">
        <f t="shared" si="5"/>
        <v>6658971</v>
      </c>
      <c r="P32" s="104">
        <f t="shared" si="5"/>
        <v>30022961</v>
      </c>
      <c r="Q32" s="104">
        <f t="shared" si="5"/>
        <v>58110988</v>
      </c>
      <c r="R32" s="104">
        <f t="shared" si="5"/>
        <v>9393273</v>
      </c>
      <c r="S32" s="104">
        <f t="shared" si="5"/>
        <v>5026775</v>
      </c>
      <c r="T32" s="104">
        <f t="shared" si="5"/>
        <v>0</v>
      </c>
      <c r="U32" s="104">
        <f t="shared" si="5"/>
        <v>14420048</v>
      </c>
      <c r="V32" s="104">
        <f t="shared" si="5"/>
        <v>182286599</v>
      </c>
      <c r="W32" s="104">
        <f t="shared" si="5"/>
        <v>533457717</v>
      </c>
      <c r="X32" s="104">
        <f t="shared" si="5"/>
        <v>-351171118</v>
      </c>
      <c r="Y32" s="105">
        <f>+IF(W32&lt;&gt;0,(X32/W32)*100,0)</f>
        <v>-65.82923197266261</v>
      </c>
      <c r="Z32" s="106">
        <f t="shared" si="5"/>
        <v>533457717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495524932</v>
      </c>
      <c r="C35" s="18">
        <v>0</v>
      </c>
      <c r="D35" s="58">
        <v>1439852442</v>
      </c>
      <c r="E35" s="59">
        <v>524060925</v>
      </c>
      <c r="F35" s="59">
        <v>432795100</v>
      </c>
      <c r="G35" s="59">
        <v>135610620</v>
      </c>
      <c r="H35" s="59">
        <v>-36340840</v>
      </c>
      <c r="I35" s="59">
        <v>532064880</v>
      </c>
      <c r="J35" s="59">
        <v>31909023</v>
      </c>
      <c r="K35" s="59">
        <v>-5762826</v>
      </c>
      <c r="L35" s="59">
        <v>-18274989</v>
      </c>
      <c r="M35" s="59">
        <v>7871208</v>
      </c>
      <c r="N35" s="59">
        <v>78418933</v>
      </c>
      <c r="O35" s="59">
        <v>13179014</v>
      </c>
      <c r="P35" s="59">
        <v>140104991</v>
      </c>
      <c r="Q35" s="59">
        <v>231702938</v>
      </c>
      <c r="R35" s="59">
        <v>1732121</v>
      </c>
      <c r="S35" s="59">
        <v>-29215994</v>
      </c>
      <c r="T35" s="59">
        <v>0</v>
      </c>
      <c r="U35" s="59">
        <v>-27483873</v>
      </c>
      <c r="V35" s="59">
        <v>744155153</v>
      </c>
      <c r="W35" s="59">
        <v>524060925</v>
      </c>
      <c r="X35" s="59">
        <v>220094228</v>
      </c>
      <c r="Y35" s="60">
        <v>42</v>
      </c>
      <c r="Z35" s="61">
        <v>524060925</v>
      </c>
    </row>
    <row r="36" spans="1:26" ht="12.75">
      <c r="A36" s="57" t="s">
        <v>53</v>
      </c>
      <c r="B36" s="18">
        <v>5112934396</v>
      </c>
      <c r="C36" s="18">
        <v>0</v>
      </c>
      <c r="D36" s="58">
        <v>599596079</v>
      </c>
      <c r="E36" s="59">
        <v>5367384475</v>
      </c>
      <c r="F36" s="59">
        <v>4753400067</v>
      </c>
      <c r="G36" s="59">
        <v>104101185</v>
      </c>
      <c r="H36" s="59">
        <v>9709930</v>
      </c>
      <c r="I36" s="59">
        <v>4867211182</v>
      </c>
      <c r="J36" s="59">
        <v>327390840</v>
      </c>
      <c r="K36" s="59">
        <v>10991305</v>
      </c>
      <c r="L36" s="59">
        <v>17096621</v>
      </c>
      <c r="M36" s="59">
        <v>355478766</v>
      </c>
      <c r="N36" s="59">
        <v>22510804</v>
      </c>
      <c r="O36" s="59">
        <v>-20885667</v>
      </c>
      <c r="P36" s="59">
        <v>30022961</v>
      </c>
      <c r="Q36" s="59">
        <v>31648098</v>
      </c>
      <c r="R36" s="59">
        <v>9393273</v>
      </c>
      <c r="S36" s="59">
        <v>5026775</v>
      </c>
      <c r="T36" s="59">
        <v>0</v>
      </c>
      <c r="U36" s="59">
        <v>14420048</v>
      </c>
      <c r="V36" s="59">
        <v>5268758094</v>
      </c>
      <c r="W36" s="59">
        <v>5367384475</v>
      </c>
      <c r="X36" s="59">
        <v>-98626381</v>
      </c>
      <c r="Y36" s="60">
        <v>-1.84</v>
      </c>
      <c r="Z36" s="61">
        <v>5367384475</v>
      </c>
    </row>
    <row r="37" spans="1:26" ht="12.75">
      <c r="A37" s="57" t="s">
        <v>54</v>
      </c>
      <c r="B37" s="18">
        <v>466572135</v>
      </c>
      <c r="C37" s="18">
        <v>0</v>
      </c>
      <c r="D37" s="58">
        <v>26865643</v>
      </c>
      <c r="E37" s="59">
        <v>296490550</v>
      </c>
      <c r="F37" s="59">
        <v>477537734</v>
      </c>
      <c r="G37" s="59">
        <v>-184670288</v>
      </c>
      <c r="H37" s="59">
        <v>4063149</v>
      </c>
      <c r="I37" s="59">
        <v>296930595</v>
      </c>
      <c r="J37" s="59">
        <v>85097634</v>
      </c>
      <c r="K37" s="59">
        <v>8929035</v>
      </c>
      <c r="L37" s="59">
        <v>-4114385</v>
      </c>
      <c r="M37" s="59">
        <v>89912284</v>
      </c>
      <c r="N37" s="59">
        <v>40223313</v>
      </c>
      <c r="O37" s="59">
        <v>20622183</v>
      </c>
      <c r="P37" s="59">
        <v>98928013</v>
      </c>
      <c r="Q37" s="59">
        <v>159773509</v>
      </c>
      <c r="R37" s="59">
        <v>-10371644</v>
      </c>
      <c r="S37" s="59">
        <v>6322356</v>
      </c>
      <c r="T37" s="59">
        <v>0</v>
      </c>
      <c r="U37" s="59">
        <v>-4049288</v>
      </c>
      <c r="V37" s="59">
        <v>542567100</v>
      </c>
      <c r="W37" s="59">
        <v>296490550</v>
      </c>
      <c r="X37" s="59">
        <v>246076550</v>
      </c>
      <c r="Y37" s="60">
        <v>83</v>
      </c>
      <c r="Z37" s="61">
        <v>296490550</v>
      </c>
    </row>
    <row r="38" spans="1:26" ht="12.75">
      <c r="A38" s="57" t="s">
        <v>55</v>
      </c>
      <c r="B38" s="18">
        <v>114787678</v>
      </c>
      <c r="C38" s="18">
        <v>0</v>
      </c>
      <c r="D38" s="58">
        <v>92770588</v>
      </c>
      <c r="E38" s="59">
        <v>92770588</v>
      </c>
      <c r="F38" s="59">
        <v>112326179</v>
      </c>
      <c r="G38" s="59">
        <v>2461499</v>
      </c>
      <c r="H38" s="59">
        <v>0</v>
      </c>
      <c r="I38" s="59">
        <v>114787678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114787678</v>
      </c>
      <c r="W38" s="59">
        <v>92770588</v>
      </c>
      <c r="X38" s="59">
        <v>22017090</v>
      </c>
      <c r="Y38" s="60">
        <v>23.73</v>
      </c>
      <c r="Z38" s="61">
        <v>92770588</v>
      </c>
    </row>
    <row r="39" spans="1:26" ht="12.75">
      <c r="A39" s="57" t="s">
        <v>56</v>
      </c>
      <c r="B39" s="18">
        <v>4893594034</v>
      </c>
      <c r="C39" s="18">
        <v>0</v>
      </c>
      <c r="D39" s="58">
        <v>1919812290</v>
      </c>
      <c r="E39" s="59">
        <v>5445238314</v>
      </c>
      <c r="F39" s="59">
        <v>4596331266</v>
      </c>
      <c r="G39" s="59">
        <v>422123280</v>
      </c>
      <c r="H39" s="59">
        <v>-30694063</v>
      </c>
      <c r="I39" s="59">
        <v>4987760483</v>
      </c>
      <c r="J39" s="59">
        <v>274202228</v>
      </c>
      <c r="K39" s="59">
        <v>-3700559</v>
      </c>
      <c r="L39" s="59">
        <v>2936020</v>
      </c>
      <c r="M39" s="59">
        <v>273437689</v>
      </c>
      <c r="N39" s="59">
        <v>60706427</v>
      </c>
      <c r="O39" s="59">
        <v>-28328837</v>
      </c>
      <c r="P39" s="59">
        <v>71199939</v>
      </c>
      <c r="Q39" s="59">
        <v>103577529</v>
      </c>
      <c r="R39" s="59">
        <v>21497036</v>
      </c>
      <c r="S39" s="59">
        <v>-30511576</v>
      </c>
      <c r="T39" s="59">
        <v>0</v>
      </c>
      <c r="U39" s="59">
        <v>-9014540</v>
      </c>
      <c r="V39" s="59">
        <v>5355761161</v>
      </c>
      <c r="W39" s="59">
        <v>5445238314</v>
      </c>
      <c r="X39" s="59">
        <v>-89477153</v>
      </c>
      <c r="Y39" s="60">
        <v>-1.64</v>
      </c>
      <c r="Z39" s="61">
        <v>5445238314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-1006208122</v>
      </c>
      <c r="C42" s="18">
        <v>0</v>
      </c>
      <c r="D42" s="58">
        <v>-953054599</v>
      </c>
      <c r="E42" s="59">
        <v>-917208112</v>
      </c>
      <c r="F42" s="59">
        <v>-57149542</v>
      </c>
      <c r="G42" s="59">
        <v>-63730483</v>
      </c>
      <c r="H42" s="59">
        <v>-77390579</v>
      </c>
      <c r="I42" s="59">
        <v>-198270604</v>
      </c>
      <c r="J42" s="59">
        <v>-82534319</v>
      </c>
      <c r="K42" s="59">
        <v>-48130389</v>
      </c>
      <c r="L42" s="59">
        <v>-93849092</v>
      </c>
      <c r="M42" s="59">
        <v>-224513800</v>
      </c>
      <c r="N42" s="59">
        <v>-60961637</v>
      </c>
      <c r="O42" s="59">
        <v>-51994800</v>
      </c>
      <c r="P42" s="59">
        <v>-78528874</v>
      </c>
      <c r="Q42" s="59">
        <v>-191485311</v>
      </c>
      <c r="R42" s="59">
        <v>-38286951</v>
      </c>
      <c r="S42" s="59">
        <v>-67670880</v>
      </c>
      <c r="T42" s="59">
        <v>0</v>
      </c>
      <c r="U42" s="59">
        <v>-105957831</v>
      </c>
      <c r="V42" s="59">
        <v>-720227546</v>
      </c>
      <c r="W42" s="59">
        <v>-917208112</v>
      </c>
      <c r="X42" s="59">
        <v>196980566</v>
      </c>
      <c r="Y42" s="60">
        <v>-21.48</v>
      </c>
      <c r="Z42" s="61">
        <v>-917208112</v>
      </c>
    </row>
    <row r="43" spans="1:26" ht="12.75">
      <c r="A43" s="57" t="s">
        <v>59</v>
      </c>
      <c r="B43" s="18">
        <v>12192819</v>
      </c>
      <c r="C43" s="18">
        <v>0</v>
      </c>
      <c r="D43" s="58">
        <v>-40539366</v>
      </c>
      <c r="E43" s="59">
        <v>0</v>
      </c>
      <c r="F43" s="59">
        <v>-13354292</v>
      </c>
      <c r="G43" s="59">
        <v>29332950</v>
      </c>
      <c r="H43" s="59">
        <v>-12187158</v>
      </c>
      <c r="I43" s="59">
        <v>3791500</v>
      </c>
      <c r="J43" s="59">
        <v>0</v>
      </c>
      <c r="K43" s="59">
        <v>0</v>
      </c>
      <c r="L43" s="59">
        <v>0</v>
      </c>
      <c r="M43" s="59">
        <v>0</v>
      </c>
      <c r="N43" s="59">
        <v>-1081748</v>
      </c>
      <c r="O43" s="59">
        <v>28626386</v>
      </c>
      <c r="P43" s="59">
        <v>-27544638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3791500</v>
      </c>
      <c r="W43" s="59">
        <v>-40539366</v>
      </c>
      <c r="X43" s="59">
        <v>44330866</v>
      </c>
      <c r="Y43" s="60">
        <v>-109.35</v>
      </c>
      <c r="Z43" s="61">
        <v>0</v>
      </c>
    </row>
    <row r="44" spans="1:26" ht="12.75">
      <c r="A44" s="57" t="s">
        <v>60</v>
      </c>
      <c r="B44" s="18">
        <v>665518</v>
      </c>
      <c r="C44" s="18">
        <v>0</v>
      </c>
      <c r="D44" s="58">
        <v>-1384081</v>
      </c>
      <c r="E44" s="59">
        <v>0</v>
      </c>
      <c r="F44" s="59">
        <v>21851826</v>
      </c>
      <c r="G44" s="59">
        <v>-23782560</v>
      </c>
      <c r="H44" s="59">
        <v>1708676</v>
      </c>
      <c r="I44" s="59">
        <v>-222058</v>
      </c>
      <c r="J44" s="59">
        <v>-1533132</v>
      </c>
      <c r="K44" s="59">
        <v>-57298</v>
      </c>
      <c r="L44" s="59">
        <v>-40766</v>
      </c>
      <c r="M44" s="59">
        <v>-1631196</v>
      </c>
      <c r="N44" s="59">
        <v>34814</v>
      </c>
      <c r="O44" s="59">
        <v>-27159</v>
      </c>
      <c r="P44" s="59">
        <v>-11634</v>
      </c>
      <c r="Q44" s="59">
        <v>-3979</v>
      </c>
      <c r="R44" s="59">
        <v>1252</v>
      </c>
      <c r="S44" s="59">
        <v>-3186</v>
      </c>
      <c r="T44" s="59">
        <v>3186</v>
      </c>
      <c r="U44" s="59">
        <v>1252</v>
      </c>
      <c r="V44" s="59">
        <v>-1855981</v>
      </c>
      <c r="W44" s="59">
        <v>-1384081</v>
      </c>
      <c r="X44" s="59">
        <v>-471900</v>
      </c>
      <c r="Y44" s="60">
        <v>34.09</v>
      </c>
      <c r="Z44" s="61">
        <v>0</v>
      </c>
    </row>
    <row r="45" spans="1:26" ht="12.75">
      <c r="A45" s="68" t="s">
        <v>61</v>
      </c>
      <c r="B45" s="21">
        <v>-831910660</v>
      </c>
      <c r="C45" s="21">
        <v>0</v>
      </c>
      <c r="D45" s="103">
        <v>-994978046</v>
      </c>
      <c r="E45" s="104">
        <v>-917208112</v>
      </c>
      <c r="F45" s="104">
        <v>-51334026</v>
      </c>
      <c r="G45" s="104">
        <f>+F45+G42+G43+G44+G83</f>
        <v>-79340688</v>
      </c>
      <c r="H45" s="104">
        <f>+G45+H42+H43+H44+H83</f>
        <v>-167209749</v>
      </c>
      <c r="I45" s="104">
        <f>+H45</f>
        <v>-167209749</v>
      </c>
      <c r="J45" s="104">
        <f>+H45+J42+J43+J44+J83</f>
        <v>-251277200</v>
      </c>
      <c r="K45" s="104">
        <f>+J45+K42+K43+K44+K83</f>
        <v>-299464887</v>
      </c>
      <c r="L45" s="104">
        <f>+K45+L42+L43+L44+L83</f>
        <v>-393354745</v>
      </c>
      <c r="M45" s="104">
        <f>+L45</f>
        <v>-393354745</v>
      </c>
      <c r="N45" s="104">
        <f>+L45+N42+N43+N44+N83</f>
        <v>-455363316</v>
      </c>
      <c r="O45" s="104">
        <f>+N45+O42+O43+O44+O83</f>
        <v>-478758889</v>
      </c>
      <c r="P45" s="104">
        <f>+O45+P42+P43+P44+P83</f>
        <v>-584844035</v>
      </c>
      <c r="Q45" s="104">
        <f>+P45</f>
        <v>-584844035</v>
      </c>
      <c r="R45" s="104">
        <f>+P45+R42+R43+R44+R83</f>
        <v>-623129734</v>
      </c>
      <c r="S45" s="104">
        <f>+R45+S42+S43+S44+S83</f>
        <v>-690803800</v>
      </c>
      <c r="T45" s="104">
        <f>+S45+T42+T43+T44+T83</f>
        <v>-690800614</v>
      </c>
      <c r="U45" s="104">
        <f>+T45</f>
        <v>-690800614</v>
      </c>
      <c r="V45" s="104">
        <f>+U45</f>
        <v>-690800614</v>
      </c>
      <c r="W45" s="104">
        <f>+W83+W42+W43+W44</f>
        <v>-959131559</v>
      </c>
      <c r="X45" s="104">
        <f>+V45-W45</f>
        <v>268330945</v>
      </c>
      <c r="Y45" s="105">
        <f>+IF(W45&lt;&gt;0,+(X45/W45)*100,0)</f>
        <v>-27.976448327877407</v>
      </c>
      <c r="Z45" s="106">
        <v>-917208112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68002459</v>
      </c>
      <c r="C68" s="18">
        <v>0</v>
      </c>
      <c r="D68" s="19">
        <v>80769886</v>
      </c>
      <c r="E68" s="20">
        <v>78819886</v>
      </c>
      <c r="F68" s="20">
        <v>6547560</v>
      </c>
      <c r="G68" s="20">
        <v>6578043</v>
      </c>
      <c r="H68" s="20">
        <v>6578384</v>
      </c>
      <c r="I68" s="20">
        <v>19703987</v>
      </c>
      <c r="J68" s="20">
        <v>6609788</v>
      </c>
      <c r="K68" s="20">
        <v>6588749</v>
      </c>
      <c r="L68" s="20">
        <v>6565740</v>
      </c>
      <c r="M68" s="20">
        <v>19764277</v>
      </c>
      <c r="N68" s="20">
        <v>6561138</v>
      </c>
      <c r="O68" s="20">
        <v>6648964</v>
      </c>
      <c r="P68" s="20">
        <v>6557363</v>
      </c>
      <c r="Q68" s="20">
        <v>19767465</v>
      </c>
      <c r="R68" s="20">
        <v>6565252</v>
      </c>
      <c r="S68" s="20">
        <v>6562260</v>
      </c>
      <c r="T68" s="20">
        <v>0</v>
      </c>
      <c r="U68" s="20">
        <v>13127512</v>
      </c>
      <c r="V68" s="20">
        <v>72363241</v>
      </c>
      <c r="W68" s="20">
        <v>78819886</v>
      </c>
      <c r="X68" s="20">
        <v>0</v>
      </c>
      <c r="Y68" s="19">
        <v>0</v>
      </c>
      <c r="Z68" s="22">
        <v>78819886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235659577</v>
      </c>
      <c r="C70" s="18">
        <v>0</v>
      </c>
      <c r="D70" s="19">
        <v>284428521</v>
      </c>
      <c r="E70" s="20">
        <v>276968521</v>
      </c>
      <c r="F70" s="20">
        <v>23536229</v>
      </c>
      <c r="G70" s="20">
        <v>22034616</v>
      </c>
      <c r="H70" s="20">
        <v>19671292</v>
      </c>
      <c r="I70" s="20">
        <v>65242137</v>
      </c>
      <c r="J70" s="20">
        <v>20653649</v>
      </c>
      <c r="K70" s="20">
        <v>18244524</v>
      </c>
      <c r="L70" s="20">
        <v>21550490</v>
      </c>
      <c r="M70" s="20">
        <v>60448663</v>
      </c>
      <c r="N70" s="20">
        <v>19330534</v>
      </c>
      <c r="O70" s="20">
        <v>17706462</v>
      </c>
      <c r="P70" s="20">
        <v>20584696</v>
      </c>
      <c r="Q70" s="20">
        <v>57621692</v>
      </c>
      <c r="R70" s="20">
        <v>27901607</v>
      </c>
      <c r="S70" s="20">
        <v>10721165</v>
      </c>
      <c r="T70" s="20">
        <v>0</v>
      </c>
      <c r="U70" s="20">
        <v>38622772</v>
      </c>
      <c r="V70" s="20">
        <v>221935264</v>
      </c>
      <c r="W70" s="20">
        <v>276968521</v>
      </c>
      <c r="X70" s="20">
        <v>0</v>
      </c>
      <c r="Y70" s="19">
        <v>0</v>
      </c>
      <c r="Z70" s="22">
        <v>276968521</v>
      </c>
    </row>
    <row r="71" spans="1:26" ht="12.75" hidden="1">
      <c r="A71" s="38" t="s">
        <v>67</v>
      </c>
      <c r="B71" s="18">
        <v>74917842</v>
      </c>
      <c r="C71" s="18">
        <v>0</v>
      </c>
      <c r="D71" s="19">
        <v>80945709</v>
      </c>
      <c r="E71" s="20">
        <v>110045709</v>
      </c>
      <c r="F71" s="20">
        <v>12841078</v>
      </c>
      <c r="G71" s="20">
        <v>13689620</v>
      </c>
      <c r="H71" s="20">
        <v>10152294</v>
      </c>
      <c r="I71" s="20">
        <v>36682992</v>
      </c>
      <c r="J71" s="20">
        <v>8661915</v>
      </c>
      <c r="K71" s="20">
        <v>11162517</v>
      </c>
      <c r="L71" s="20">
        <v>10155290</v>
      </c>
      <c r="M71" s="20">
        <v>29979722</v>
      </c>
      <c r="N71" s="20">
        <v>8109550</v>
      </c>
      <c r="O71" s="20">
        <v>7182802</v>
      </c>
      <c r="P71" s="20">
        <v>5719163</v>
      </c>
      <c r="Q71" s="20">
        <v>21011515</v>
      </c>
      <c r="R71" s="20">
        <v>15568307</v>
      </c>
      <c r="S71" s="20">
        <v>11936980</v>
      </c>
      <c r="T71" s="20">
        <v>0</v>
      </c>
      <c r="U71" s="20">
        <v>27505287</v>
      </c>
      <c r="V71" s="20">
        <v>115179516</v>
      </c>
      <c r="W71" s="20">
        <v>110045709</v>
      </c>
      <c r="X71" s="20">
        <v>0</v>
      </c>
      <c r="Y71" s="19">
        <v>0</v>
      </c>
      <c r="Z71" s="22">
        <v>110045709</v>
      </c>
    </row>
    <row r="72" spans="1:26" ht="12.75" hidden="1">
      <c r="A72" s="38" t="s">
        <v>68</v>
      </c>
      <c r="B72" s="18">
        <v>16852217</v>
      </c>
      <c r="C72" s="18">
        <v>0</v>
      </c>
      <c r="D72" s="19">
        <v>27588611</v>
      </c>
      <c r="E72" s="20">
        <v>21737266</v>
      </c>
      <c r="F72" s="20">
        <v>1770756</v>
      </c>
      <c r="G72" s="20">
        <v>1115868</v>
      </c>
      <c r="H72" s="20">
        <v>1480517</v>
      </c>
      <c r="I72" s="20">
        <v>4367141</v>
      </c>
      <c r="J72" s="20">
        <v>1493352</v>
      </c>
      <c r="K72" s="20">
        <v>1515675</v>
      </c>
      <c r="L72" s="20">
        <v>1435307</v>
      </c>
      <c r="M72" s="20">
        <v>4444334</v>
      </c>
      <c r="N72" s="20">
        <v>1593001</v>
      </c>
      <c r="O72" s="20">
        <v>1438580</v>
      </c>
      <c r="P72" s="20">
        <v>1452553</v>
      </c>
      <c r="Q72" s="20">
        <v>4484134</v>
      </c>
      <c r="R72" s="20">
        <v>1428522</v>
      </c>
      <c r="S72" s="20">
        <v>1427011</v>
      </c>
      <c r="T72" s="20">
        <v>0</v>
      </c>
      <c r="U72" s="20">
        <v>2855533</v>
      </c>
      <c r="V72" s="20">
        <v>16151142</v>
      </c>
      <c r="W72" s="20">
        <v>21737266</v>
      </c>
      <c r="X72" s="20">
        <v>0</v>
      </c>
      <c r="Y72" s="19">
        <v>0</v>
      </c>
      <c r="Z72" s="22">
        <v>21737266</v>
      </c>
    </row>
    <row r="73" spans="1:26" ht="12.75" hidden="1">
      <c r="A73" s="38" t="s">
        <v>69</v>
      </c>
      <c r="B73" s="18">
        <v>15115562</v>
      </c>
      <c r="C73" s="18">
        <v>0</v>
      </c>
      <c r="D73" s="19">
        <v>16950313</v>
      </c>
      <c r="E73" s="20">
        <v>20150313</v>
      </c>
      <c r="F73" s="20">
        <v>1365255</v>
      </c>
      <c r="G73" s="20">
        <v>1367630</v>
      </c>
      <c r="H73" s="20">
        <v>1443279</v>
      </c>
      <c r="I73" s="20">
        <v>4176164</v>
      </c>
      <c r="J73" s="20">
        <v>1420238</v>
      </c>
      <c r="K73" s="20">
        <v>1420786</v>
      </c>
      <c r="L73" s="20">
        <v>1421998</v>
      </c>
      <c r="M73" s="20">
        <v>4263022</v>
      </c>
      <c r="N73" s="20">
        <v>1421863</v>
      </c>
      <c r="O73" s="20">
        <v>1364710</v>
      </c>
      <c r="P73" s="20">
        <v>1388833</v>
      </c>
      <c r="Q73" s="20">
        <v>4175406</v>
      </c>
      <c r="R73" s="20">
        <v>1391682</v>
      </c>
      <c r="S73" s="20">
        <v>1389308</v>
      </c>
      <c r="T73" s="20">
        <v>0</v>
      </c>
      <c r="U73" s="20">
        <v>2780990</v>
      </c>
      <c r="V73" s="20">
        <v>15395582</v>
      </c>
      <c r="W73" s="20">
        <v>20150313</v>
      </c>
      <c r="X73" s="20">
        <v>0</v>
      </c>
      <c r="Y73" s="19">
        <v>0</v>
      </c>
      <c r="Z73" s="22">
        <v>20150313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36340845</v>
      </c>
      <c r="C75" s="27">
        <v>0</v>
      </c>
      <c r="D75" s="28">
        <v>19131424</v>
      </c>
      <c r="E75" s="29">
        <v>41131424</v>
      </c>
      <c r="F75" s="29">
        <v>3036676</v>
      </c>
      <c r="G75" s="29">
        <v>3432212</v>
      </c>
      <c r="H75" s="29">
        <v>3630887</v>
      </c>
      <c r="I75" s="29">
        <v>10099775</v>
      </c>
      <c r="J75" s="29">
        <v>3520242</v>
      </c>
      <c r="K75" s="29">
        <v>3645146</v>
      </c>
      <c r="L75" s="29">
        <v>3742726</v>
      </c>
      <c r="M75" s="29">
        <v>10908114</v>
      </c>
      <c r="N75" s="29">
        <v>3766265</v>
      </c>
      <c r="O75" s="29">
        <v>3920919</v>
      </c>
      <c r="P75" s="29">
        <v>3925859</v>
      </c>
      <c r="Q75" s="29">
        <v>11613043</v>
      </c>
      <c r="R75" s="29">
        <v>4101953</v>
      </c>
      <c r="S75" s="29">
        <v>4205210</v>
      </c>
      <c r="T75" s="29">
        <v>0</v>
      </c>
      <c r="U75" s="29">
        <v>8307163</v>
      </c>
      <c r="V75" s="29">
        <v>40928095</v>
      </c>
      <c r="W75" s="29">
        <v>41131424</v>
      </c>
      <c r="X75" s="29">
        <v>0</v>
      </c>
      <c r="Y75" s="28">
        <v>0</v>
      </c>
      <c r="Z75" s="30">
        <v>41131424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161439125</v>
      </c>
      <c r="C83" s="18"/>
      <c r="D83" s="19"/>
      <c r="E83" s="20"/>
      <c r="F83" s="20">
        <v>-2682018</v>
      </c>
      <c r="G83" s="20">
        <v>30173431</v>
      </c>
      <c r="H83" s="20"/>
      <c r="I83" s="20">
        <v>-2682018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-2682018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73997814</v>
      </c>
      <c r="C5" s="18">
        <v>0</v>
      </c>
      <c r="D5" s="58">
        <v>128575380</v>
      </c>
      <c r="E5" s="59">
        <v>128575380</v>
      </c>
      <c r="F5" s="59">
        <v>6419191</v>
      </c>
      <c r="G5" s="59">
        <v>13224</v>
      </c>
      <c r="H5" s="59">
        <v>6535441</v>
      </c>
      <c r="I5" s="59">
        <v>12967856</v>
      </c>
      <c r="J5" s="59">
        <v>12977034</v>
      </c>
      <c r="K5" s="59">
        <v>6482542</v>
      </c>
      <c r="L5" s="59">
        <v>9624487</v>
      </c>
      <c r="M5" s="59">
        <v>29084063</v>
      </c>
      <c r="N5" s="59">
        <v>9518271</v>
      </c>
      <c r="O5" s="59">
        <v>9485822</v>
      </c>
      <c r="P5" s="59">
        <v>18147804</v>
      </c>
      <c r="Q5" s="59">
        <v>37151897</v>
      </c>
      <c r="R5" s="59">
        <v>1169</v>
      </c>
      <c r="S5" s="59">
        <v>9390644</v>
      </c>
      <c r="T5" s="59">
        <v>0</v>
      </c>
      <c r="U5" s="59">
        <v>9391813</v>
      </c>
      <c r="V5" s="59">
        <v>88595629</v>
      </c>
      <c r="W5" s="59">
        <v>128575380</v>
      </c>
      <c r="X5" s="59">
        <v>-39979751</v>
      </c>
      <c r="Y5" s="60">
        <v>-31.09</v>
      </c>
      <c r="Z5" s="61">
        <v>128575380</v>
      </c>
    </row>
    <row r="6" spans="1:26" ht="12.75">
      <c r="A6" s="57" t="s">
        <v>32</v>
      </c>
      <c r="B6" s="18">
        <v>248461986</v>
      </c>
      <c r="C6" s="18">
        <v>0</v>
      </c>
      <c r="D6" s="58">
        <v>262579980</v>
      </c>
      <c r="E6" s="59">
        <v>294783451</v>
      </c>
      <c r="F6" s="59">
        <v>27172289</v>
      </c>
      <c r="G6" s="59">
        <v>21230423</v>
      </c>
      <c r="H6" s="59">
        <v>24105443</v>
      </c>
      <c r="I6" s="59">
        <v>72508155</v>
      </c>
      <c r="J6" s="59">
        <v>11282726</v>
      </c>
      <c r="K6" s="59">
        <v>9408352</v>
      </c>
      <c r="L6" s="59">
        <v>10681827</v>
      </c>
      <c r="M6" s="59">
        <v>31372905</v>
      </c>
      <c r="N6" s="59">
        <v>9569972</v>
      </c>
      <c r="O6" s="59">
        <v>9890535</v>
      </c>
      <c r="P6" s="59">
        <v>19601693</v>
      </c>
      <c r="Q6" s="59">
        <v>39062200</v>
      </c>
      <c r="R6" s="59">
        <v>-411765</v>
      </c>
      <c r="S6" s="59">
        <v>9855744</v>
      </c>
      <c r="T6" s="59">
        <v>0</v>
      </c>
      <c r="U6" s="59">
        <v>9443979</v>
      </c>
      <c r="V6" s="59">
        <v>152387239</v>
      </c>
      <c r="W6" s="59">
        <v>294783451</v>
      </c>
      <c r="X6" s="59">
        <v>-142396212</v>
      </c>
      <c r="Y6" s="60">
        <v>-48.31</v>
      </c>
      <c r="Z6" s="61">
        <v>294783451</v>
      </c>
    </row>
    <row r="7" spans="1:26" ht="12.75">
      <c r="A7" s="57" t="s">
        <v>33</v>
      </c>
      <c r="B7" s="18">
        <v>0</v>
      </c>
      <c r="C7" s="18">
        <v>0</v>
      </c>
      <c r="D7" s="58">
        <v>1100004</v>
      </c>
      <c r="E7" s="59">
        <v>1100004</v>
      </c>
      <c r="F7" s="59">
        <v>0</v>
      </c>
      <c r="G7" s="59">
        <v>0</v>
      </c>
      <c r="H7" s="59">
        <v>279389</v>
      </c>
      <c r="I7" s="59">
        <v>279389</v>
      </c>
      <c r="J7" s="59">
        <v>0</v>
      </c>
      <c r="K7" s="59">
        <v>136920</v>
      </c>
      <c r="L7" s="59">
        <v>60018</v>
      </c>
      <c r="M7" s="59">
        <v>196938</v>
      </c>
      <c r="N7" s="59">
        <v>57980</v>
      </c>
      <c r="O7" s="59">
        <v>37905692</v>
      </c>
      <c r="P7" s="59">
        <v>23725643</v>
      </c>
      <c r="Q7" s="59">
        <v>61689315</v>
      </c>
      <c r="R7" s="59">
        <v>138559</v>
      </c>
      <c r="S7" s="59">
        <v>0</v>
      </c>
      <c r="T7" s="59">
        <v>0</v>
      </c>
      <c r="U7" s="59">
        <v>138559</v>
      </c>
      <c r="V7" s="59">
        <v>62304201</v>
      </c>
      <c r="W7" s="59">
        <v>1100004</v>
      </c>
      <c r="X7" s="59">
        <v>61204197</v>
      </c>
      <c r="Y7" s="60">
        <v>5564</v>
      </c>
      <c r="Z7" s="61">
        <v>1100004</v>
      </c>
    </row>
    <row r="8" spans="1:26" ht="12.75">
      <c r="A8" s="57" t="s">
        <v>34</v>
      </c>
      <c r="B8" s="18">
        <v>175166192</v>
      </c>
      <c r="C8" s="18">
        <v>0</v>
      </c>
      <c r="D8" s="58">
        <v>115922892</v>
      </c>
      <c r="E8" s="59">
        <v>40779892</v>
      </c>
      <c r="F8" s="59">
        <v>12205371</v>
      </c>
      <c r="G8" s="59">
        <v>998939</v>
      </c>
      <c r="H8" s="59">
        <v>-951411</v>
      </c>
      <c r="I8" s="59">
        <v>12252899</v>
      </c>
      <c r="J8" s="59">
        <v>0</v>
      </c>
      <c r="K8" s="59">
        <v>0</v>
      </c>
      <c r="L8" s="59">
        <v>868384</v>
      </c>
      <c r="M8" s="59">
        <v>868384</v>
      </c>
      <c r="N8" s="59">
        <v>47210090</v>
      </c>
      <c r="O8" s="59">
        <v>20000000</v>
      </c>
      <c r="P8" s="59">
        <v>12409952</v>
      </c>
      <c r="Q8" s="59">
        <v>79620042</v>
      </c>
      <c r="R8" s="59">
        <v>0</v>
      </c>
      <c r="S8" s="59">
        <v>259130</v>
      </c>
      <c r="T8" s="59">
        <v>0</v>
      </c>
      <c r="U8" s="59">
        <v>259130</v>
      </c>
      <c r="V8" s="59">
        <v>93000455</v>
      </c>
      <c r="W8" s="59">
        <v>40779892</v>
      </c>
      <c r="X8" s="59">
        <v>52220563</v>
      </c>
      <c r="Y8" s="60">
        <v>128.05</v>
      </c>
      <c r="Z8" s="61">
        <v>40779892</v>
      </c>
    </row>
    <row r="9" spans="1:26" ht="12.75">
      <c r="A9" s="57" t="s">
        <v>35</v>
      </c>
      <c r="B9" s="18">
        <v>48084638</v>
      </c>
      <c r="C9" s="18">
        <v>0</v>
      </c>
      <c r="D9" s="58">
        <v>55615248</v>
      </c>
      <c r="E9" s="59">
        <v>72199071</v>
      </c>
      <c r="F9" s="59">
        <v>3114714</v>
      </c>
      <c r="G9" s="59">
        <v>340363</v>
      </c>
      <c r="H9" s="59">
        <v>3992172</v>
      </c>
      <c r="I9" s="59">
        <v>7447249</v>
      </c>
      <c r="J9" s="59">
        <v>3557899</v>
      </c>
      <c r="K9" s="59">
        <v>4090295</v>
      </c>
      <c r="L9" s="59">
        <v>4222872</v>
      </c>
      <c r="M9" s="59">
        <v>11871066</v>
      </c>
      <c r="N9" s="59">
        <v>3979692</v>
      </c>
      <c r="O9" s="59">
        <v>4432452</v>
      </c>
      <c r="P9" s="59">
        <v>8801756</v>
      </c>
      <c r="Q9" s="59">
        <v>17213900</v>
      </c>
      <c r="R9" s="59">
        <v>115637</v>
      </c>
      <c r="S9" s="59">
        <v>4704125</v>
      </c>
      <c r="T9" s="59">
        <v>0</v>
      </c>
      <c r="U9" s="59">
        <v>4819762</v>
      </c>
      <c r="V9" s="59">
        <v>41351977</v>
      </c>
      <c r="W9" s="59">
        <v>72199071</v>
      </c>
      <c r="X9" s="59">
        <v>-30847094</v>
      </c>
      <c r="Y9" s="60">
        <v>-42.73</v>
      </c>
      <c r="Z9" s="61">
        <v>72199071</v>
      </c>
    </row>
    <row r="10" spans="1:26" ht="20.25">
      <c r="A10" s="62" t="s">
        <v>109</v>
      </c>
      <c r="B10" s="63">
        <f>SUM(B5:B9)</f>
        <v>545710630</v>
      </c>
      <c r="C10" s="63">
        <f>SUM(C5:C9)</f>
        <v>0</v>
      </c>
      <c r="D10" s="64">
        <f aca="true" t="shared" si="0" ref="D10:Z10">SUM(D5:D9)</f>
        <v>563793504</v>
      </c>
      <c r="E10" s="65">
        <f t="shared" si="0"/>
        <v>537437798</v>
      </c>
      <c r="F10" s="65">
        <f t="shared" si="0"/>
        <v>48911565</v>
      </c>
      <c r="G10" s="65">
        <f t="shared" si="0"/>
        <v>22582949</v>
      </c>
      <c r="H10" s="65">
        <f t="shared" si="0"/>
        <v>33961034</v>
      </c>
      <c r="I10" s="65">
        <f t="shared" si="0"/>
        <v>105455548</v>
      </c>
      <c r="J10" s="65">
        <f t="shared" si="0"/>
        <v>27817659</v>
      </c>
      <c r="K10" s="65">
        <f t="shared" si="0"/>
        <v>20118109</v>
      </c>
      <c r="L10" s="65">
        <f t="shared" si="0"/>
        <v>25457588</v>
      </c>
      <c r="M10" s="65">
        <f t="shared" si="0"/>
        <v>73393356</v>
      </c>
      <c r="N10" s="65">
        <f t="shared" si="0"/>
        <v>70336005</v>
      </c>
      <c r="O10" s="65">
        <f t="shared" si="0"/>
        <v>81714501</v>
      </c>
      <c r="P10" s="65">
        <f t="shared" si="0"/>
        <v>82686848</v>
      </c>
      <c r="Q10" s="65">
        <f t="shared" si="0"/>
        <v>234737354</v>
      </c>
      <c r="R10" s="65">
        <f t="shared" si="0"/>
        <v>-156400</v>
      </c>
      <c r="S10" s="65">
        <f t="shared" si="0"/>
        <v>24209643</v>
      </c>
      <c r="T10" s="65">
        <f t="shared" si="0"/>
        <v>0</v>
      </c>
      <c r="U10" s="65">
        <f t="shared" si="0"/>
        <v>24053243</v>
      </c>
      <c r="V10" s="65">
        <f t="shared" si="0"/>
        <v>437639501</v>
      </c>
      <c r="W10" s="65">
        <f t="shared" si="0"/>
        <v>537437798</v>
      </c>
      <c r="X10" s="65">
        <f t="shared" si="0"/>
        <v>-99798297</v>
      </c>
      <c r="Y10" s="66">
        <f>+IF(W10&lt;&gt;0,(X10/W10)*100,0)</f>
        <v>-18.569273946005563</v>
      </c>
      <c r="Z10" s="67">
        <f t="shared" si="0"/>
        <v>537437798</v>
      </c>
    </row>
    <row r="11" spans="1:26" ht="12.75">
      <c r="A11" s="57" t="s">
        <v>36</v>
      </c>
      <c r="B11" s="18">
        <v>207029004</v>
      </c>
      <c r="C11" s="18">
        <v>0</v>
      </c>
      <c r="D11" s="58">
        <v>202982976</v>
      </c>
      <c r="E11" s="59">
        <v>174405607</v>
      </c>
      <c r="F11" s="59">
        <v>16981125</v>
      </c>
      <c r="G11" s="59">
        <v>16703908</v>
      </c>
      <c r="H11" s="59">
        <v>17527274</v>
      </c>
      <c r="I11" s="59">
        <v>51212307</v>
      </c>
      <c r="J11" s="59">
        <v>16630625</v>
      </c>
      <c r="K11" s="59">
        <v>16560941</v>
      </c>
      <c r="L11" s="59">
        <v>17526419</v>
      </c>
      <c r="M11" s="59">
        <v>50717985</v>
      </c>
      <c r="N11" s="59">
        <v>127943</v>
      </c>
      <c r="O11" s="59">
        <v>0</v>
      </c>
      <c r="P11" s="59">
        <v>55772</v>
      </c>
      <c r="Q11" s="59">
        <v>183715</v>
      </c>
      <c r="R11" s="59">
        <v>106213</v>
      </c>
      <c r="S11" s="59">
        <v>49500</v>
      </c>
      <c r="T11" s="59">
        <v>0</v>
      </c>
      <c r="U11" s="59">
        <v>155713</v>
      </c>
      <c r="V11" s="59">
        <v>102269720</v>
      </c>
      <c r="W11" s="59">
        <v>174405607</v>
      </c>
      <c r="X11" s="59">
        <v>-72135887</v>
      </c>
      <c r="Y11" s="60">
        <v>-41.36</v>
      </c>
      <c r="Z11" s="61">
        <v>174405607</v>
      </c>
    </row>
    <row r="12" spans="1:26" ht="12.75">
      <c r="A12" s="57" t="s">
        <v>37</v>
      </c>
      <c r="B12" s="18">
        <v>12153814</v>
      </c>
      <c r="C12" s="18">
        <v>0</v>
      </c>
      <c r="D12" s="58">
        <v>10631508</v>
      </c>
      <c r="E12" s="59">
        <v>10765779</v>
      </c>
      <c r="F12" s="59">
        <v>1374974</v>
      </c>
      <c r="G12" s="59">
        <v>919914</v>
      </c>
      <c r="H12" s="59">
        <v>943057</v>
      </c>
      <c r="I12" s="59">
        <v>3237945</v>
      </c>
      <c r="J12" s="59">
        <v>932293</v>
      </c>
      <c r="K12" s="59">
        <v>1152718</v>
      </c>
      <c r="L12" s="59">
        <v>981222</v>
      </c>
      <c r="M12" s="59">
        <v>3066233</v>
      </c>
      <c r="N12" s="59">
        <v>0</v>
      </c>
      <c r="O12" s="59">
        <v>0</v>
      </c>
      <c r="P12" s="59">
        <v>67898</v>
      </c>
      <c r="Q12" s="59">
        <v>67898</v>
      </c>
      <c r="R12" s="59">
        <v>637242</v>
      </c>
      <c r="S12" s="59">
        <v>0</v>
      </c>
      <c r="T12" s="59">
        <v>0</v>
      </c>
      <c r="U12" s="59">
        <v>637242</v>
      </c>
      <c r="V12" s="59">
        <v>7009318</v>
      </c>
      <c r="W12" s="59">
        <v>10765779</v>
      </c>
      <c r="X12" s="59">
        <v>-3756461</v>
      </c>
      <c r="Y12" s="60">
        <v>-34.89</v>
      </c>
      <c r="Z12" s="61">
        <v>10765779</v>
      </c>
    </row>
    <row r="13" spans="1:26" ht="12.75">
      <c r="A13" s="57" t="s">
        <v>110</v>
      </c>
      <c r="B13" s="18">
        <v>67308061</v>
      </c>
      <c r="C13" s="18">
        <v>0</v>
      </c>
      <c r="D13" s="58">
        <v>74680008</v>
      </c>
      <c r="E13" s="59">
        <v>59073871</v>
      </c>
      <c r="F13" s="59">
        <v>0</v>
      </c>
      <c r="G13" s="59">
        <v>4230</v>
      </c>
      <c r="H13" s="59">
        <v>0</v>
      </c>
      <c r="I13" s="59">
        <v>4230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4230</v>
      </c>
      <c r="W13" s="59">
        <v>59073871</v>
      </c>
      <c r="X13" s="59">
        <v>-59069641</v>
      </c>
      <c r="Y13" s="60">
        <v>-99.99</v>
      </c>
      <c r="Z13" s="61">
        <v>59073871</v>
      </c>
    </row>
    <row r="14" spans="1:26" ht="12.75">
      <c r="A14" s="57" t="s">
        <v>38</v>
      </c>
      <c r="B14" s="18">
        <v>48774129</v>
      </c>
      <c r="C14" s="18">
        <v>0</v>
      </c>
      <c r="D14" s="58">
        <v>6500448</v>
      </c>
      <c r="E14" s="59">
        <v>50432617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50432617</v>
      </c>
      <c r="X14" s="59">
        <v>-50432617</v>
      </c>
      <c r="Y14" s="60">
        <v>-100</v>
      </c>
      <c r="Z14" s="61">
        <v>50432617</v>
      </c>
    </row>
    <row r="15" spans="1:26" ht="12.75">
      <c r="A15" s="57" t="s">
        <v>39</v>
      </c>
      <c r="B15" s="18">
        <v>192128100</v>
      </c>
      <c r="C15" s="18">
        <v>0</v>
      </c>
      <c r="D15" s="58">
        <v>242167320</v>
      </c>
      <c r="E15" s="59">
        <v>172460486</v>
      </c>
      <c r="F15" s="59">
        <v>25166429</v>
      </c>
      <c r="G15" s="59">
        <v>267915</v>
      </c>
      <c r="H15" s="59">
        <v>666024</v>
      </c>
      <c r="I15" s="59">
        <v>26100368</v>
      </c>
      <c r="J15" s="59">
        <v>1166180</v>
      </c>
      <c r="K15" s="59">
        <v>3103392</v>
      </c>
      <c r="L15" s="59">
        <v>951653</v>
      </c>
      <c r="M15" s="59">
        <v>5221225</v>
      </c>
      <c r="N15" s="59">
        <v>6198231</v>
      </c>
      <c r="O15" s="59">
        <v>178141419</v>
      </c>
      <c r="P15" s="59">
        <v>17105061</v>
      </c>
      <c r="Q15" s="59">
        <v>201444711</v>
      </c>
      <c r="R15" s="59">
        <v>14713380</v>
      </c>
      <c r="S15" s="59">
        <v>12380833</v>
      </c>
      <c r="T15" s="59">
        <v>0</v>
      </c>
      <c r="U15" s="59">
        <v>27094213</v>
      </c>
      <c r="V15" s="59">
        <v>259860517</v>
      </c>
      <c r="W15" s="59">
        <v>172460486</v>
      </c>
      <c r="X15" s="59">
        <v>87400031</v>
      </c>
      <c r="Y15" s="60">
        <v>50.68</v>
      </c>
      <c r="Z15" s="61">
        <v>172460486</v>
      </c>
    </row>
    <row r="16" spans="1:26" ht="12.75">
      <c r="A16" s="57" t="s">
        <v>34</v>
      </c>
      <c r="B16" s="18">
        <v>0</v>
      </c>
      <c r="C16" s="18">
        <v>0</v>
      </c>
      <c r="D16" s="58">
        <v>1029576</v>
      </c>
      <c r="E16" s="59">
        <v>500000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500000</v>
      </c>
      <c r="X16" s="59">
        <v>-500000</v>
      </c>
      <c r="Y16" s="60">
        <v>-100</v>
      </c>
      <c r="Z16" s="61">
        <v>500000</v>
      </c>
    </row>
    <row r="17" spans="1:26" ht="12.75">
      <c r="A17" s="57" t="s">
        <v>40</v>
      </c>
      <c r="B17" s="18">
        <v>208917662</v>
      </c>
      <c r="C17" s="18">
        <v>0</v>
      </c>
      <c r="D17" s="58">
        <v>166666488</v>
      </c>
      <c r="E17" s="59">
        <v>128366275</v>
      </c>
      <c r="F17" s="59">
        <v>4172363</v>
      </c>
      <c r="G17" s="59">
        <v>4120859</v>
      </c>
      <c r="H17" s="59">
        <v>7827479</v>
      </c>
      <c r="I17" s="59">
        <v>16120701</v>
      </c>
      <c r="J17" s="59">
        <v>7289644</v>
      </c>
      <c r="K17" s="59">
        <v>7752380</v>
      </c>
      <c r="L17" s="59">
        <v>7738120</v>
      </c>
      <c r="M17" s="59">
        <v>22780144</v>
      </c>
      <c r="N17" s="59">
        <v>7138317</v>
      </c>
      <c r="O17" s="59">
        <v>2502208</v>
      </c>
      <c r="P17" s="59">
        <v>6038950</v>
      </c>
      <c r="Q17" s="59">
        <v>15679475</v>
      </c>
      <c r="R17" s="59">
        <v>9797435</v>
      </c>
      <c r="S17" s="59">
        <v>2931669</v>
      </c>
      <c r="T17" s="59">
        <v>0</v>
      </c>
      <c r="U17" s="59">
        <v>12729104</v>
      </c>
      <c r="V17" s="59">
        <v>67309424</v>
      </c>
      <c r="W17" s="59">
        <v>128366275</v>
      </c>
      <c r="X17" s="59">
        <v>-61056851</v>
      </c>
      <c r="Y17" s="60">
        <v>-47.56</v>
      </c>
      <c r="Z17" s="61">
        <v>128366275</v>
      </c>
    </row>
    <row r="18" spans="1:26" ht="12.75">
      <c r="A18" s="68" t="s">
        <v>41</v>
      </c>
      <c r="B18" s="69">
        <f>SUM(B11:B17)</f>
        <v>736310770</v>
      </c>
      <c r="C18" s="69">
        <f>SUM(C11:C17)</f>
        <v>0</v>
      </c>
      <c r="D18" s="70">
        <f aca="true" t="shared" si="1" ref="D18:Z18">SUM(D11:D17)</f>
        <v>704658324</v>
      </c>
      <c r="E18" s="71">
        <f t="shared" si="1"/>
        <v>596004635</v>
      </c>
      <c r="F18" s="71">
        <f t="shared" si="1"/>
        <v>47694891</v>
      </c>
      <c r="G18" s="71">
        <f t="shared" si="1"/>
        <v>22016826</v>
      </c>
      <c r="H18" s="71">
        <f t="shared" si="1"/>
        <v>26963834</v>
      </c>
      <c r="I18" s="71">
        <f t="shared" si="1"/>
        <v>96675551</v>
      </c>
      <c r="J18" s="71">
        <f t="shared" si="1"/>
        <v>26018742</v>
      </c>
      <c r="K18" s="71">
        <f t="shared" si="1"/>
        <v>28569431</v>
      </c>
      <c r="L18" s="71">
        <f t="shared" si="1"/>
        <v>27197414</v>
      </c>
      <c r="M18" s="71">
        <f t="shared" si="1"/>
        <v>81785587</v>
      </c>
      <c r="N18" s="71">
        <f t="shared" si="1"/>
        <v>13464491</v>
      </c>
      <c r="O18" s="71">
        <f t="shared" si="1"/>
        <v>180643627</v>
      </c>
      <c r="P18" s="71">
        <f t="shared" si="1"/>
        <v>23267681</v>
      </c>
      <c r="Q18" s="71">
        <f t="shared" si="1"/>
        <v>217375799</v>
      </c>
      <c r="R18" s="71">
        <f t="shared" si="1"/>
        <v>25254270</v>
      </c>
      <c r="S18" s="71">
        <f t="shared" si="1"/>
        <v>15362002</v>
      </c>
      <c r="T18" s="71">
        <f t="shared" si="1"/>
        <v>0</v>
      </c>
      <c r="U18" s="71">
        <f t="shared" si="1"/>
        <v>40616272</v>
      </c>
      <c r="V18" s="71">
        <f t="shared" si="1"/>
        <v>436453209</v>
      </c>
      <c r="W18" s="71">
        <f t="shared" si="1"/>
        <v>596004635</v>
      </c>
      <c r="X18" s="71">
        <f t="shared" si="1"/>
        <v>-159551426</v>
      </c>
      <c r="Y18" s="66">
        <f>+IF(W18&lt;&gt;0,(X18/W18)*100,0)</f>
        <v>-26.770165302489634</v>
      </c>
      <c r="Z18" s="72">
        <f t="shared" si="1"/>
        <v>596004635</v>
      </c>
    </row>
    <row r="19" spans="1:26" ht="12.75">
      <c r="A19" s="68" t="s">
        <v>42</v>
      </c>
      <c r="B19" s="73">
        <f>+B10-B18</f>
        <v>-190600140</v>
      </c>
      <c r="C19" s="73">
        <f>+C10-C18</f>
        <v>0</v>
      </c>
      <c r="D19" s="74">
        <f aca="true" t="shared" si="2" ref="D19:Z19">+D10-D18</f>
        <v>-140864820</v>
      </c>
      <c r="E19" s="75">
        <f t="shared" si="2"/>
        <v>-58566837</v>
      </c>
      <c r="F19" s="75">
        <f t="shared" si="2"/>
        <v>1216674</v>
      </c>
      <c r="G19" s="75">
        <f t="shared" si="2"/>
        <v>566123</v>
      </c>
      <c r="H19" s="75">
        <f t="shared" si="2"/>
        <v>6997200</v>
      </c>
      <c r="I19" s="75">
        <f t="shared" si="2"/>
        <v>8779997</v>
      </c>
      <c r="J19" s="75">
        <f t="shared" si="2"/>
        <v>1798917</v>
      </c>
      <c r="K19" s="75">
        <f t="shared" si="2"/>
        <v>-8451322</v>
      </c>
      <c r="L19" s="75">
        <f t="shared" si="2"/>
        <v>-1739826</v>
      </c>
      <c r="M19" s="75">
        <f t="shared" si="2"/>
        <v>-8392231</v>
      </c>
      <c r="N19" s="75">
        <f t="shared" si="2"/>
        <v>56871514</v>
      </c>
      <c r="O19" s="75">
        <f t="shared" si="2"/>
        <v>-98929126</v>
      </c>
      <c r="P19" s="75">
        <f t="shared" si="2"/>
        <v>59419167</v>
      </c>
      <c r="Q19" s="75">
        <f t="shared" si="2"/>
        <v>17361555</v>
      </c>
      <c r="R19" s="75">
        <f t="shared" si="2"/>
        <v>-25410670</v>
      </c>
      <c r="S19" s="75">
        <f t="shared" si="2"/>
        <v>8847641</v>
      </c>
      <c r="T19" s="75">
        <f t="shared" si="2"/>
        <v>0</v>
      </c>
      <c r="U19" s="75">
        <f t="shared" si="2"/>
        <v>-16563029</v>
      </c>
      <c r="V19" s="75">
        <f t="shared" si="2"/>
        <v>1186292</v>
      </c>
      <c r="W19" s="75">
        <f>IF(E10=E18,0,W10-W18)</f>
        <v>-58566837</v>
      </c>
      <c r="X19" s="75">
        <f t="shared" si="2"/>
        <v>59753129</v>
      </c>
      <c r="Y19" s="76">
        <f>+IF(W19&lt;&gt;0,(X19/W19)*100,0)</f>
        <v>-102.02553537251806</v>
      </c>
      <c r="Z19" s="77">
        <f t="shared" si="2"/>
        <v>-58566837</v>
      </c>
    </row>
    <row r="20" spans="1:26" ht="20.25">
      <c r="A20" s="78" t="s">
        <v>43</v>
      </c>
      <c r="B20" s="79">
        <v>58043202</v>
      </c>
      <c r="C20" s="79">
        <v>0</v>
      </c>
      <c r="D20" s="80">
        <v>59629992</v>
      </c>
      <c r="E20" s="81">
        <v>59629992</v>
      </c>
      <c r="F20" s="81">
        <v>-2396062</v>
      </c>
      <c r="G20" s="81">
        <v>9396062</v>
      </c>
      <c r="H20" s="81">
        <v>-2349220</v>
      </c>
      <c r="I20" s="81">
        <v>4650780</v>
      </c>
      <c r="J20" s="81">
        <v>0</v>
      </c>
      <c r="K20" s="81">
        <v>0</v>
      </c>
      <c r="L20" s="81">
        <v>10465113</v>
      </c>
      <c r="M20" s="81">
        <v>10465113</v>
      </c>
      <c r="N20" s="81">
        <v>0</v>
      </c>
      <c r="O20" s="81">
        <v>0</v>
      </c>
      <c r="P20" s="81">
        <v>1464577</v>
      </c>
      <c r="Q20" s="81">
        <v>1464577</v>
      </c>
      <c r="R20" s="81">
        <v>0</v>
      </c>
      <c r="S20" s="81">
        <v>0</v>
      </c>
      <c r="T20" s="81">
        <v>0</v>
      </c>
      <c r="U20" s="81">
        <v>0</v>
      </c>
      <c r="V20" s="81">
        <v>16580470</v>
      </c>
      <c r="W20" s="81">
        <v>59629992</v>
      </c>
      <c r="X20" s="81">
        <v>-43049522</v>
      </c>
      <c r="Y20" s="82">
        <v>-72.19</v>
      </c>
      <c r="Z20" s="83">
        <v>59629992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-132556938</v>
      </c>
      <c r="C22" s="91">
        <f>SUM(C19:C21)</f>
        <v>0</v>
      </c>
      <c r="D22" s="92">
        <f aca="true" t="shared" si="3" ref="D22:Z22">SUM(D19:D21)</f>
        <v>-81234828</v>
      </c>
      <c r="E22" s="93">
        <f t="shared" si="3"/>
        <v>1063155</v>
      </c>
      <c r="F22" s="93">
        <f t="shared" si="3"/>
        <v>-1179388</v>
      </c>
      <c r="G22" s="93">
        <f t="shared" si="3"/>
        <v>9962185</v>
      </c>
      <c r="H22" s="93">
        <f t="shared" si="3"/>
        <v>4647980</v>
      </c>
      <c r="I22" s="93">
        <f t="shared" si="3"/>
        <v>13430777</v>
      </c>
      <c r="J22" s="93">
        <f t="shared" si="3"/>
        <v>1798917</v>
      </c>
      <c r="K22" s="93">
        <f t="shared" si="3"/>
        <v>-8451322</v>
      </c>
      <c r="L22" s="93">
        <f t="shared" si="3"/>
        <v>8725287</v>
      </c>
      <c r="M22" s="93">
        <f t="shared" si="3"/>
        <v>2072882</v>
      </c>
      <c r="N22" s="93">
        <f t="shared" si="3"/>
        <v>56871514</v>
      </c>
      <c r="O22" s="93">
        <f t="shared" si="3"/>
        <v>-98929126</v>
      </c>
      <c r="P22" s="93">
        <f t="shared" si="3"/>
        <v>60883744</v>
      </c>
      <c r="Q22" s="93">
        <f t="shared" si="3"/>
        <v>18826132</v>
      </c>
      <c r="R22" s="93">
        <f t="shared" si="3"/>
        <v>-25410670</v>
      </c>
      <c r="S22" s="93">
        <f t="shared" si="3"/>
        <v>8847641</v>
      </c>
      <c r="T22" s="93">
        <f t="shared" si="3"/>
        <v>0</v>
      </c>
      <c r="U22" s="93">
        <f t="shared" si="3"/>
        <v>-16563029</v>
      </c>
      <c r="V22" s="93">
        <f t="shared" si="3"/>
        <v>17766762</v>
      </c>
      <c r="W22" s="93">
        <f t="shared" si="3"/>
        <v>1063155</v>
      </c>
      <c r="X22" s="93">
        <f t="shared" si="3"/>
        <v>16703607</v>
      </c>
      <c r="Y22" s="94">
        <f>+IF(W22&lt;&gt;0,(X22/W22)*100,0)</f>
        <v>1571.1356293296838</v>
      </c>
      <c r="Z22" s="95">
        <f t="shared" si="3"/>
        <v>1063155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-132556938</v>
      </c>
      <c r="C24" s="73">
        <f>SUM(C22:C23)</f>
        <v>0</v>
      </c>
      <c r="D24" s="74">
        <f aca="true" t="shared" si="4" ref="D24:Z24">SUM(D22:D23)</f>
        <v>-81234828</v>
      </c>
      <c r="E24" s="75">
        <f t="shared" si="4"/>
        <v>1063155</v>
      </c>
      <c r="F24" s="75">
        <f t="shared" si="4"/>
        <v>-1179388</v>
      </c>
      <c r="G24" s="75">
        <f t="shared" si="4"/>
        <v>9962185</v>
      </c>
      <c r="H24" s="75">
        <f t="shared" si="4"/>
        <v>4647980</v>
      </c>
      <c r="I24" s="75">
        <f t="shared" si="4"/>
        <v>13430777</v>
      </c>
      <c r="J24" s="75">
        <f t="shared" si="4"/>
        <v>1798917</v>
      </c>
      <c r="K24" s="75">
        <f t="shared" si="4"/>
        <v>-8451322</v>
      </c>
      <c r="L24" s="75">
        <f t="shared" si="4"/>
        <v>8725287</v>
      </c>
      <c r="M24" s="75">
        <f t="shared" si="4"/>
        <v>2072882</v>
      </c>
      <c r="N24" s="75">
        <f t="shared" si="4"/>
        <v>56871514</v>
      </c>
      <c r="O24" s="75">
        <f t="shared" si="4"/>
        <v>-98929126</v>
      </c>
      <c r="P24" s="75">
        <f t="shared" si="4"/>
        <v>60883744</v>
      </c>
      <c r="Q24" s="75">
        <f t="shared" si="4"/>
        <v>18826132</v>
      </c>
      <c r="R24" s="75">
        <f t="shared" si="4"/>
        <v>-25410670</v>
      </c>
      <c r="S24" s="75">
        <f t="shared" si="4"/>
        <v>8847641</v>
      </c>
      <c r="T24" s="75">
        <f t="shared" si="4"/>
        <v>0</v>
      </c>
      <c r="U24" s="75">
        <f t="shared" si="4"/>
        <v>-16563029</v>
      </c>
      <c r="V24" s="75">
        <f t="shared" si="4"/>
        <v>17766762</v>
      </c>
      <c r="W24" s="75">
        <f t="shared" si="4"/>
        <v>1063155</v>
      </c>
      <c r="X24" s="75">
        <f t="shared" si="4"/>
        <v>16703607</v>
      </c>
      <c r="Y24" s="76">
        <f>+IF(W24&lt;&gt;0,(X24/W24)*100,0)</f>
        <v>1571.1356293296838</v>
      </c>
      <c r="Z24" s="77">
        <f t="shared" si="4"/>
        <v>1063155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87696933</v>
      </c>
      <c r="C27" s="21">
        <v>0</v>
      </c>
      <c r="D27" s="103">
        <v>59630088</v>
      </c>
      <c r="E27" s="104">
        <v>59780092</v>
      </c>
      <c r="F27" s="104">
        <v>2999919</v>
      </c>
      <c r="G27" s="104">
        <v>3034945</v>
      </c>
      <c r="H27" s="104">
        <v>4801788</v>
      </c>
      <c r="I27" s="104">
        <v>10836652</v>
      </c>
      <c r="J27" s="104">
        <v>2417398</v>
      </c>
      <c r="K27" s="104">
        <v>2876478</v>
      </c>
      <c r="L27" s="104">
        <v>1582952</v>
      </c>
      <c r="M27" s="104">
        <v>6876828</v>
      </c>
      <c r="N27" s="104">
        <v>100500</v>
      </c>
      <c r="O27" s="104">
        <v>1007718</v>
      </c>
      <c r="P27" s="104">
        <v>761587</v>
      </c>
      <c r="Q27" s="104">
        <v>1869805</v>
      </c>
      <c r="R27" s="104">
        <v>4000091</v>
      </c>
      <c r="S27" s="104">
        <v>947234</v>
      </c>
      <c r="T27" s="104">
        <v>0</v>
      </c>
      <c r="U27" s="104">
        <v>4947325</v>
      </c>
      <c r="V27" s="104">
        <v>24530610</v>
      </c>
      <c r="W27" s="104">
        <v>59780092</v>
      </c>
      <c r="X27" s="104">
        <v>-35249482</v>
      </c>
      <c r="Y27" s="105">
        <v>-58.97</v>
      </c>
      <c r="Z27" s="106">
        <v>59780092</v>
      </c>
    </row>
    <row r="28" spans="1:26" ht="12.75">
      <c r="A28" s="107" t="s">
        <v>47</v>
      </c>
      <c r="B28" s="18">
        <v>28283497</v>
      </c>
      <c r="C28" s="18">
        <v>0</v>
      </c>
      <c r="D28" s="58">
        <v>59630088</v>
      </c>
      <c r="E28" s="59">
        <v>59630092</v>
      </c>
      <c r="F28" s="59">
        <v>383420</v>
      </c>
      <c r="G28" s="59">
        <v>3034945</v>
      </c>
      <c r="H28" s="59">
        <v>4801788</v>
      </c>
      <c r="I28" s="59">
        <v>8220153</v>
      </c>
      <c r="J28" s="59">
        <v>2417398</v>
      </c>
      <c r="K28" s="59">
        <v>2876478</v>
      </c>
      <c r="L28" s="59">
        <v>1582952</v>
      </c>
      <c r="M28" s="59">
        <v>6876828</v>
      </c>
      <c r="N28" s="59">
        <v>100500</v>
      </c>
      <c r="O28" s="59">
        <v>969879</v>
      </c>
      <c r="P28" s="59">
        <v>761587</v>
      </c>
      <c r="Q28" s="59">
        <v>1831966</v>
      </c>
      <c r="R28" s="59">
        <v>4000091</v>
      </c>
      <c r="S28" s="59">
        <v>947234</v>
      </c>
      <c r="T28" s="59">
        <v>0</v>
      </c>
      <c r="U28" s="59">
        <v>4947325</v>
      </c>
      <c r="V28" s="59">
        <v>21876272</v>
      </c>
      <c r="W28" s="59">
        <v>59630092</v>
      </c>
      <c r="X28" s="59">
        <v>-37753820</v>
      </c>
      <c r="Y28" s="60">
        <v>-63.31</v>
      </c>
      <c r="Z28" s="61">
        <v>59630092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150000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150000</v>
      </c>
      <c r="X31" s="59">
        <v>-150000</v>
      </c>
      <c r="Y31" s="60">
        <v>-100</v>
      </c>
      <c r="Z31" s="61">
        <v>150000</v>
      </c>
    </row>
    <row r="32" spans="1:26" ht="12.75">
      <c r="A32" s="68" t="s">
        <v>50</v>
      </c>
      <c r="B32" s="21">
        <f>SUM(B28:B31)</f>
        <v>28283497</v>
      </c>
      <c r="C32" s="21">
        <f>SUM(C28:C31)</f>
        <v>0</v>
      </c>
      <c r="D32" s="103">
        <f aca="true" t="shared" si="5" ref="D32:Z32">SUM(D28:D31)</f>
        <v>59630088</v>
      </c>
      <c r="E32" s="104">
        <f t="shared" si="5"/>
        <v>59780092</v>
      </c>
      <c r="F32" s="104">
        <f t="shared" si="5"/>
        <v>383420</v>
      </c>
      <c r="G32" s="104">
        <f t="shared" si="5"/>
        <v>3034945</v>
      </c>
      <c r="H32" s="104">
        <f t="shared" si="5"/>
        <v>4801788</v>
      </c>
      <c r="I32" s="104">
        <f t="shared" si="5"/>
        <v>8220153</v>
      </c>
      <c r="J32" s="104">
        <f t="shared" si="5"/>
        <v>2417398</v>
      </c>
      <c r="K32" s="104">
        <f t="shared" si="5"/>
        <v>2876478</v>
      </c>
      <c r="L32" s="104">
        <f t="shared" si="5"/>
        <v>1582952</v>
      </c>
      <c r="M32" s="104">
        <f t="shared" si="5"/>
        <v>6876828</v>
      </c>
      <c r="N32" s="104">
        <f t="shared" si="5"/>
        <v>100500</v>
      </c>
      <c r="O32" s="104">
        <f t="shared" si="5"/>
        <v>969879</v>
      </c>
      <c r="P32" s="104">
        <f t="shared" si="5"/>
        <v>761587</v>
      </c>
      <c r="Q32" s="104">
        <f t="shared" si="5"/>
        <v>1831966</v>
      </c>
      <c r="R32" s="104">
        <f t="shared" si="5"/>
        <v>4000091</v>
      </c>
      <c r="S32" s="104">
        <f t="shared" si="5"/>
        <v>947234</v>
      </c>
      <c r="T32" s="104">
        <f t="shared" si="5"/>
        <v>0</v>
      </c>
      <c r="U32" s="104">
        <f t="shared" si="5"/>
        <v>4947325</v>
      </c>
      <c r="V32" s="104">
        <f t="shared" si="5"/>
        <v>21876272</v>
      </c>
      <c r="W32" s="104">
        <f t="shared" si="5"/>
        <v>59780092</v>
      </c>
      <c r="X32" s="104">
        <f t="shared" si="5"/>
        <v>-37903820</v>
      </c>
      <c r="Y32" s="105">
        <f>+IF(W32&lt;&gt;0,(X32/W32)*100,0)</f>
        <v>-63.40542266144388</v>
      </c>
      <c r="Z32" s="106">
        <f t="shared" si="5"/>
        <v>59780092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209496894</v>
      </c>
      <c r="C35" s="18">
        <v>0</v>
      </c>
      <c r="D35" s="58">
        <v>-140864916</v>
      </c>
      <c r="E35" s="59">
        <v>610515338</v>
      </c>
      <c r="F35" s="59">
        <v>-1776698</v>
      </c>
      <c r="G35" s="59">
        <v>11503349</v>
      </c>
      <c r="H35" s="59">
        <v>11072342</v>
      </c>
      <c r="I35" s="59">
        <v>20798993</v>
      </c>
      <c r="J35" s="59">
        <v>1498955</v>
      </c>
      <c r="K35" s="59">
        <v>22107532</v>
      </c>
      <c r="L35" s="59">
        <v>10209571</v>
      </c>
      <c r="M35" s="59">
        <v>33816058</v>
      </c>
      <c r="N35" s="59">
        <v>44405946</v>
      </c>
      <c r="O35" s="59">
        <v>49184143</v>
      </c>
      <c r="P35" s="59">
        <v>83958684</v>
      </c>
      <c r="Q35" s="59">
        <v>177548773</v>
      </c>
      <c r="R35" s="59">
        <v>-30932895</v>
      </c>
      <c r="S35" s="59">
        <v>16849513</v>
      </c>
      <c r="T35" s="59">
        <v>0</v>
      </c>
      <c r="U35" s="59">
        <v>-14083382</v>
      </c>
      <c r="V35" s="59">
        <v>218080442</v>
      </c>
      <c r="W35" s="59">
        <v>610515338</v>
      </c>
      <c r="X35" s="59">
        <v>-392434896</v>
      </c>
      <c r="Y35" s="60">
        <v>-64.28</v>
      </c>
      <c r="Z35" s="61">
        <v>610515338</v>
      </c>
    </row>
    <row r="36" spans="1:26" ht="12.75">
      <c r="A36" s="57" t="s">
        <v>53</v>
      </c>
      <c r="B36" s="18">
        <v>1376820586</v>
      </c>
      <c r="C36" s="18">
        <v>0</v>
      </c>
      <c r="D36" s="58">
        <v>59630088</v>
      </c>
      <c r="E36" s="59">
        <v>1258143643</v>
      </c>
      <c r="F36" s="59">
        <v>1614037685</v>
      </c>
      <c r="G36" s="59">
        <v>3034945</v>
      </c>
      <c r="H36" s="59">
        <v>4801788</v>
      </c>
      <c r="I36" s="59">
        <v>1621874418</v>
      </c>
      <c r="J36" s="59">
        <v>2417398</v>
      </c>
      <c r="K36" s="59">
        <v>2876478</v>
      </c>
      <c r="L36" s="59">
        <v>1582952</v>
      </c>
      <c r="M36" s="59">
        <v>6876828</v>
      </c>
      <c r="N36" s="59">
        <v>100500</v>
      </c>
      <c r="O36" s="59">
        <v>1007718</v>
      </c>
      <c r="P36" s="59">
        <v>761587</v>
      </c>
      <c r="Q36" s="59">
        <v>1869805</v>
      </c>
      <c r="R36" s="59">
        <v>4000091</v>
      </c>
      <c r="S36" s="59">
        <v>947234</v>
      </c>
      <c r="T36" s="59">
        <v>0</v>
      </c>
      <c r="U36" s="59">
        <v>4947325</v>
      </c>
      <c r="V36" s="59">
        <v>1635568376</v>
      </c>
      <c r="W36" s="59">
        <v>1258143643</v>
      </c>
      <c r="X36" s="59">
        <v>377424733</v>
      </c>
      <c r="Y36" s="60">
        <v>30</v>
      </c>
      <c r="Z36" s="61">
        <v>1258143643</v>
      </c>
    </row>
    <row r="37" spans="1:26" ht="12.75">
      <c r="A37" s="57" t="s">
        <v>54</v>
      </c>
      <c r="B37" s="18">
        <v>781834437</v>
      </c>
      <c r="C37" s="18">
        <v>0</v>
      </c>
      <c r="D37" s="58">
        <v>0</v>
      </c>
      <c r="E37" s="59">
        <v>443115966</v>
      </c>
      <c r="F37" s="59">
        <v>808892381</v>
      </c>
      <c r="G37" s="59">
        <v>4542479</v>
      </c>
      <c r="H37" s="59">
        <v>11185856</v>
      </c>
      <c r="I37" s="59">
        <v>824620716</v>
      </c>
      <c r="J37" s="59">
        <v>2062277</v>
      </c>
      <c r="K37" s="59">
        <v>33411311</v>
      </c>
      <c r="L37" s="59">
        <v>2827343</v>
      </c>
      <c r="M37" s="59">
        <v>38300931</v>
      </c>
      <c r="N37" s="59">
        <v>-12423020</v>
      </c>
      <c r="O37" s="59">
        <v>147969533</v>
      </c>
      <c r="P37" s="59">
        <v>23157190</v>
      </c>
      <c r="Q37" s="59">
        <v>158703703</v>
      </c>
      <c r="R37" s="59">
        <v>-1766665</v>
      </c>
      <c r="S37" s="59">
        <v>8957208</v>
      </c>
      <c r="T37" s="59">
        <v>0</v>
      </c>
      <c r="U37" s="59">
        <v>7190543</v>
      </c>
      <c r="V37" s="59">
        <v>1028815893</v>
      </c>
      <c r="W37" s="59">
        <v>443115966</v>
      </c>
      <c r="X37" s="59">
        <v>585699927</v>
      </c>
      <c r="Y37" s="60">
        <v>132.18</v>
      </c>
      <c r="Z37" s="61">
        <v>443115966</v>
      </c>
    </row>
    <row r="38" spans="1:26" ht="12.75">
      <c r="A38" s="57" t="s">
        <v>55</v>
      </c>
      <c r="B38" s="18">
        <v>139890237</v>
      </c>
      <c r="C38" s="18">
        <v>0</v>
      </c>
      <c r="D38" s="58">
        <v>0</v>
      </c>
      <c r="E38" s="59">
        <v>115870182</v>
      </c>
      <c r="F38" s="59">
        <v>139955169</v>
      </c>
      <c r="G38" s="59">
        <v>33620</v>
      </c>
      <c r="H38" s="59">
        <v>40294</v>
      </c>
      <c r="I38" s="59">
        <v>140029083</v>
      </c>
      <c r="J38" s="59">
        <v>55157</v>
      </c>
      <c r="K38" s="59">
        <v>24019</v>
      </c>
      <c r="L38" s="59">
        <v>239891</v>
      </c>
      <c r="M38" s="59">
        <v>319067</v>
      </c>
      <c r="N38" s="59">
        <v>57954</v>
      </c>
      <c r="O38" s="59">
        <v>1151444</v>
      </c>
      <c r="P38" s="59">
        <v>679331</v>
      </c>
      <c r="Q38" s="59">
        <v>1888729</v>
      </c>
      <c r="R38" s="59">
        <v>244535</v>
      </c>
      <c r="S38" s="59">
        <v>-8100</v>
      </c>
      <c r="T38" s="59">
        <v>0</v>
      </c>
      <c r="U38" s="59">
        <v>236435</v>
      </c>
      <c r="V38" s="59">
        <v>142473314</v>
      </c>
      <c r="W38" s="59">
        <v>115870182</v>
      </c>
      <c r="X38" s="59">
        <v>26603132</v>
      </c>
      <c r="Y38" s="60">
        <v>22.96</v>
      </c>
      <c r="Z38" s="61">
        <v>115870182</v>
      </c>
    </row>
    <row r="39" spans="1:26" ht="12.75">
      <c r="A39" s="57" t="s">
        <v>56</v>
      </c>
      <c r="B39" s="18">
        <v>797149725</v>
      </c>
      <c r="C39" s="18">
        <v>0</v>
      </c>
      <c r="D39" s="58">
        <v>0</v>
      </c>
      <c r="E39" s="59">
        <v>1309672831</v>
      </c>
      <c r="F39" s="59">
        <v>664592800</v>
      </c>
      <c r="G39" s="59">
        <v>0</v>
      </c>
      <c r="H39" s="59">
        <v>0</v>
      </c>
      <c r="I39" s="59">
        <v>664592800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664592800</v>
      </c>
      <c r="W39" s="59">
        <v>1309672831</v>
      </c>
      <c r="X39" s="59">
        <v>-645080031</v>
      </c>
      <c r="Y39" s="60">
        <v>-49.26</v>
      </c>
      <c r="Z39" s="61">
        <v>1309672831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-10191273</v>
      </c>
      <c r="C42" s="18">
        <v>0</v>
      </c>
      <c r="D42" s="58">
        <v>-117075600</v>
      </c>
      <c r="E42" s="59">
        <v>-63577453</v>
      </c>
      <c r="F42" s="59">
        <v>811724</v>
      </c>
      <c r="G42" s="59">
        <v>6861331</v>
      </c>
      <c r="H42" s="59">
        <v>-6733761</v>
      </c>
      <c r="I42" s="59">
        <v>939294</v>
      </c>
      <c r="J42" s="59">
        <v>-12918069</v>
      </c>
      <c r="K42" s="59">
        <v>-12825908</v>
      </c>
      <c r="L42" s="59">
        <v>-9416236</v>
      </c>
      <c r="M42" s="59">
        <v>-35160213</v>
      </c>
      <c r="N42" s="59">
        <v>17345345</v>
      </c>
      <c r="O42" s="59">
        <v>-156038250</v>
      </c>
      <c r="P42" s="59">
        <v>31875908</v>
      </c>
      <c r="Q42" s="59">
        <v>-106816997</v>
      </c>
      <c r="R42" s="59">
        <v>-19624358</v>
      </c>
      <c r="S42" s="59">
        <v>-4676494</v>
      </c>
      <c r="T42" s="59">
        <v>0</v>
      </c>
      <c r="U42" s="59">
        <v>-24300852</v>
      </c>
      <c r="V42" s="59">
        <v>-165338768</v>
      </c>
      <c r="W42" s="59">
        <v>-63577453</v>
      </c>
      <c r="X42" s="59">
        <v>-101761315</v>
      </c>
      <c r="Y42" s="60">
        <v>160.06</v>
      </c>
      <c r="Z42" s="61">
        <v>-63577453</v>
      </c>
    </row>
    <row r="43" spans="1:26" ht="12.75">
      <c r="A43" s="57" t="s">
        <v>59</v>
      </c>
      <c r="B43" s="18">
        <v>-57569932</v>
      </c>
      <c r="C43" s="18">
        <v>0</v>
      </c>
      <c r="D43" s="58">
        <v>-59501673</v>
      </c>
      <c r="E43" s="59">
        <v>-59913445</v>
      </c>
      <c r="F43" s="59">
        <v>-3517945</v>
      </c>
      <c r="G43" s="59">
        <v>-3361772</v>
      </c>
      <c r="H43" s="59">
        <v>-5522058</v>
      </c>
      <c r="I43" s="59">
        <v>-12401775</v>
      </c>
      <c r="J43" s="59">
        <v>-2753757</v>
      </c>
      <c r="K43" s="59">
        <v>-3307949</v>
      </c>
      <c r="L43" s="59">
        <v>-1820394</v>
      </c>
      <c r="M43" s="59">
        <v>-7882100</v>
      </c>
      <c r="N43" s="59">
        <v>-115575</v>
      </c>
      <c r="O43" s="59">
        <v>-1158877</v>
      </c>
      <c r="P43" s="59">
        <v>-875825</v>
      </c>
      <c r="Q43" s="59">
        <v>-2150277</v>
      </c>
      <c r="R43" s="59">
        <v>-4550432</v>
      </c>
      <c r="S43" s="59">
        <v>-1089318</v>
      </c>
      <c r="T43" s="59">
        <v>0</v>
      </c>
      <c r="U43" s="59">
        <v>-5639750</v>
      </c>
      <c r="V43" s="59">
        <v>-28073902</v>
      </c>
      <c r="W43" s="59">
        <v>-59785030</v>
      </c>
      <c r="X43" s="59">
        <v>31711128</v>
      </c>
      <c r="Y43" s="60">
        <v>-53.04</v>
      </c>
      <c r="Z43" s="61">
        <v>-59913445</v>
      </c>
    </row>
    <row r="44" spans="1:26" ht="12.75">
      <c r="A44" s="57" t="s">
        <v>60</v>
      </c>
      <c r="B44" s="18">
        <v>-11235213</v>
      </c>
      <c r="C44" s="18">
        <v>0</v>
      </c>
      <c r="D44" s="58">
        <v>3903443</v>
      </c>
      <c r="E44" s="59">
        <v>8798124</v>
      </c>
      <c r="F44" s="59">
        <v>-3871064</v>
      </c>
      <c r="G44" s="59">
        <v>3867234</v>
      </c>
      <c r="H44" s="59">
        <v>6104</v>
      </c>
      <c r="I44" s="59">
        <v>2274</v>
      </c>
      <c r="J44" s="59">
        <v>32655</v>
      </c>
      <c r="K44" s="59">
        <v>-12426</v>
      </c>
      <c r="L44" s="59">
        <v>-33932</v>
      </c>
      <c r="M44" s="59">
        <v>-13703</v>
      </c>
      <c r="N44" s="59">
        <v>11937</v>
      </c>
      <c r="O44" s="59">
        <v>9352</v>
      </c>
      <c r="P44" s="59">
        <v>-8851</v>
      </c>
      <c r="Q44" s="59">
        <v>12438</v>
      </c>
      <c r="R44" s="59">
        <v>3991</v>
      </c>
      <c r="S44" s="59">
        <v>-41411</v>
      </c>
      <c r="T44" s="59">
        <v>36411</v>
      </c>
      <c r="U44" s="59">
        <v>-1009</v>
      </c>
      <c r="V44" s="59">
        <v>0</v>
      </c>
      <c r="W44" s="59">
        <v>12701567</v>
      </c>
      <c r="X44" s="59">
        <v>-12701567</v>
      </c>
      <c r="Y44" s="60">
        <v>-100</v>
      </c>
      <c r="Z44" s="61">
        <v>8798124</v>
      </c>
    </row>
    <row r="45" spans="1:26" ht="12.75">
      <c r="A45" s="68" t="s">
        <v>61</v>
      </c>
      <c r="B45" s="21">
        <v>-164886653</v>
      </c>
      <c r="C45" s="21">
        <v>0</v>
      </c>
      <c r="D45" s="103">
        <v>-172673830</v>
      </c>
      <c r="E45" s="104">
        <v>-341572854</v>
      </c>
      <c r="F45" s="104">
        <v>-46448698</v>
      </c>
      <c r="G45" s="104">
        <f>+F45+G42+G43+G44+G83</f>
        <v>-39081905</v>
      </c>
      <c r="H45" s="104">
        <f>+G45+H42+H43+H44+H83</f>
        <v>-51331620</v>
      </c>
      <c r="I45" s="104">
        <f>+H45</f>
        <v>-51331620</v>
      </c>
      <c r="J45" s="104">
        <f>+H45+J42+J43+J44+J83</f>
        <v>-66970791</v>
      </c>
      <c r="K45" s="104">
        <f>+J45+K42+K43+K44+K83</f>
        <v>-83117074</v>
      </c>
      <c r="L45" s="104">
        <f>+K45+L42+L43+L44+L83</f>
        <v>-94387636</v>
      </c>
      <c r="M45" s="104">
        <f>+L45</f>
        <v>-94387636</v>
      </c>
      <c r="N45" s="104">
        <f>+L45+N42+N43+N44+N83</f>
        <v>-77145929</v>
      </c>
      <c r="O45" s="104">
        <f>+N45+O42+O43+O44+O83</f>
        <v>-234333704</v>
      </c>
      <c r="P45" s="104">
        <f>+O45+P42+P43+P44+P83</f>
        <v>-203342472</v>
      </c>
      <c r="Q45" s="104">
        <f>+P45</f>
        <v>-203342472</v>
      </c>
      <c r="R45" s="104">
        <f>+P45+R42+R43+R44+R83</f>
        <v>-227513271</v>
      </c>
      <c r="S45" s="104">
        <f>+R45+S42+S43+S44+S83</f>
        <v>-233320494</v>
      </c>
      <c r="T45" s="104">
        <f>+S45+T42+T43+T44+T83</f>
        <v>-233284083</v>
      </c>
      <c r="U45" s="104">
        <f>+T45</f>
        <v>-233284083</v>
      </c>
      <c r="V45" s="104">
        <f>+U45</f>
        <v>-233284083</v>
      </c>
      <c r="W45" s="104">
        <f>+W83+W42+W43+W44</f>
        <v>-337540996</v>
      </c>
      <c r="X45" s="104">
        <f>+V45-W45</f>
        <v>104256913</v>
      </c>
      <c r="Y45" s="105">
        <f>+IF(W45&lt;&gt;0,+(X45/W45)*100,0)</f>
        <v>-30.88718533022282</v>
      </c>
      <c r="Z45" s="106">
        <v>-341572854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17.0540754082276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-22.58501110186626</v>
      </c>
      <c r="G59" s="10">
        <f t="shared" si="7"/>
        <v>20996.506352087115</v>
      </c>
      <c r="H59" s="10">
        <f t="shared" si="7"/>
        <v>10.23710565208989</v>
      </c>
      <c r="I59" s="10">
        <f t="shared" si="7"/>
        <v>15.390693727629301</v>
      </c>
      <c r="J59" s="10">
        <f t="shared" si="7"/>
        <v>-1.154647510363308</v>
      </c>
      <c r="K59" s="10">
        <f t="shared" si="7"/>
        <v>140.0880703896712</v>
      </c>
      <c r="L59" s="10">
        <f t="shared" si="7"/>
        <v>127.71692662684255</v>
      </c>
      <c r="M59" s="10">
        <f t="shared" si="7"/>
        <v>72.97305056724709</v>
      </c>
      <c r="N59" s="10">
        <f t="shared" si="7"/>
        <v>116.37854185912546</v>
      </c>
      <c r="O59" s="10">
        <f t="shared" si="7"/>
        <v>-199.5508981720298</v>
      </c>
      <c r="P59" s="10">
        <f t="shared" si="7"/>
        <v>51.91208258585998</v>
      </c>
      <c r="Q59" s="10">
        <f t="shared" si="7"/>
        <v>4.223431713325432</v>
      </c>
      <c r="R59" s="10">
        <f t="shared" si="7"/>
        <v>207741.4884516681</v>
      </c>
      <c r="S59" s="10">
        <f t="shared" si="7"/>
        <v>88.68698462001116</v>
      </c>
      <c r="T59" s="10">
        <f t="shared" si="7"/>
        <v>0</v>
      </c>
      <c r="U59" s="10">
        <f t="shared" si="7"/>
        <v>114.53355172212223</v>
      </c>
      <c r="V59" s="10">
        <f t="shared" si="7"/>
        <v>40.12075245834081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104.77463731263008</v>
      </c>
      <c r="C61" s="12">
        <f t="shared" si="7"/>
        <v>0</v>
      </c>
      <c r="D61" s="3">
        <f t="shared" si="7"/>
        <v>111.76921761626934</v>
      </c>
      <c r="E61" s="13">
        <f t="shared" si="7"/>
        <v>110.53512674045476</v>
      </c>
      <c r="F61" s="13">
        <f t="shared" si="7"/>
        <v>98.22716142881299</v>
      </c>
      <c r="G61" s="13">
        <f t="shared" si="7"/>
        <v>103.37787529482353</v>
      </c>
      <c r="H61" s="13">
        <f t="shared" si="7"/>
        <v>103.38288954020283</v>
      </c>
      <c r="I61" s="13">
        <f t="shared" si="7"/>
        <v>101.22811553328228</v>
      </c>
      <c r="J61" s="13">
        <f t="shared" si="7"/>
        <v>523.0819820124158</v>
      </c>
      <c r="K61" s="13">
        <f t="shared" si="7"/>
        <v>-249.64074680660008</v>
      </c>
      <c r="L61" s="13">
        <f t="shared" si="7"/>
        <v>183.5507189015702</v>
      </c>
      <c r="M61" s="13">
        <f t="shared" si="7"/>
        <v>828.9979490761006</v>
      </c>
      <c r="N61" s="13">
        <f t="shared" si="7"/>
        <v>-844.5702478169184</v>
      </c>
      <c r="O61" s="13">
        <f t="shared" si="7"/>
        <v>463.00511762192133</v>
      </c>
      <c r="P61" s="13">
        <f t="shared" si="7"/>
        <v>-401.8595939663534</v>
      </c>
      <c r="Q61" s="13">
        <f t="shared" si="7"/>
        <v>-1321.747216385286</v>
      </c>
      <c r="R61" s="13">
        <f t="shared" si="7"/>
        <v>-72.58101550265602</v>
      </c>
      <c r="S61" s="13">
        <f t="shared" si="7"/>
        <v>156.3298717165547</v>
      </c>
      <c r="T61" s="13">
        <f t="shared" si="7"/>
        <v>0</v>
      </c>
      <c r="U61" s="13">
        <f t="shared" si="7"/>
        <v>-133.85879821167512</v>
      </c>
      <c r="V61" s="13">
        <f t="shared" si="7"/>
        <v>133.16717508562658</v>
      </c>
      <c r="W61" s="13">
        <f t="shared" si="7"/>
        <v>110.53512674045476</v>
      </c>
      <c r="X61" s="13">
        <f t="shared" si="7"/>
        <v>0</v>
      </c>
      <c r="Y61" s="13">
        <f t="shared" si="7"/>
        <v>0</v>
      </c>
      <c r="Z61" s="14">
        <f t="shared" si="7"/>
        <v>110.53512674045476</v>
      </c>
    </row>
    <row r="62" spans="1:26" ht="12.75">
      <c r="A62" s="38" t="s">
        <v>67</v>
      </c>
      <c r="B62" s="12">
        <f t="shared" si="7"/>
        <v>0.3782220025913503</v>
      </c>
      <c r="C62" s="12">
        <f t="shared" si="7"/>
        <v>0</v>
      </c>
      <c r="D62" s="3">
        <f t="shared" si="7"/>
        <v>0.41726506274064956</v>
      </c>
      <c r="E62" s="13">
        <f t="shared" si="7"/>
        <v>0.39034365625952366</v>
      </c>
      <c r="F62" s="13">
        <f t="shared" si="7"/>
        <v>0.32050875398550316</v>
      </c>
      <c r="G62" s="13">
        <f t="shared" si="7"/>
        <v>0.25938357795218514</v>
      </c>
      <c r="H62" s="13">
        <f t="shared" si="7"/>
        <v>0.4489233876730535</v>
      </c>
      <c r="I62" s="13">
        <f t="shared" si="7"/>
        <v>0.3396271452733618</v>
      </c>
      <c r="J62" s="13">
        <f t="shared" si="7"/>
        <v>0.5406253410455092</v>
      </c>
      <c r="K62" s="13">
        <f t="shared" si="7"/>
        <v>0.22830283261847367</v>
      </c>
      <c r="L62" s="13">
        <f t="shared" si="7"/>
        <v>0.06560230211598585</v>
      </c>
      <c r="M62" s="13">
        <f t="shared" si="7"/>
        <v>0.2747007232779848</v>
      </c>
      <c r="N62" s="13">
        <f t="shared" si="7"/>
        <v>0.0893665041762898</v>
      </c>
      <c r="O62" s="13">
        <f t="shared" si="7"/>
        <v>0.28883831598530313</v>
      </c>
      <c r="P62" s="13">
        <f t="shared" si="7"/>
        <v>0</v>
      </c>
      <c r="Q62" s="13">
        <f t="shared" si="7"/>
        <v>0.09279393827525072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0.2039549665208147</v>
      </c>
      <c r="W62" s="13">
        <f t="shared" si="7"/>
        <v>0.39034365625952366</v>
      </c>
      <c r="X62" s="13">
        <f t="shared" si="7"/>
        <v>0</v>
      </c>
      <c r="Y62" s="13">
        <f t="shared" si="7"/>
        <v>0</v>
      </c>
      <c r="Z62" s="14">
        <f t="shared" si="7"/>
        <v>0.39034365625952366</v>
      </c>
    </row>
    <row r="63" spans="1:26" ht="12.75">
      <c r="A63" s="38" t="s">
        <v>68</v>
      </c>
      <c r="B63" s="12">
        <f t="shared" si="7"/>
        <v>50.65153796442644</v>
      </c>
      <c r="C63" s="12">
        <f t="shared" si="7"/>
        <v>0</v>
      </c>
      <c r="D63" s="3">
        <f t="shared" si="7"/>
        <v>115.54123049756421</v>
      </c>
      <c r="E63" s="13">
        <f t="shared" si="7"/>
        <v>114.23670366078791</v>
      </c>
      <c r="F63" s="13">
        <f t="shared" si="7"/>
        <v>26.366891116465514</v>
      </c>
      <c r="G63" s="13">
        <f t="shared" si="7"/>
        <v>56.93065540978819</v>
      </c>
      <c r="H63" s="13">
        <f t="shared" si="7"/>
        <v>50.003855632875805</v>
      </c>
      <c r="I63" s="13">
        <f t="shared" si="7"/>
        <v>44.43912798907637</v>
      </c>
      <c r="J63" s="13">
        <f t="shared" si="7"/>
        <v>67.74289362836942</v>
      </c>
      <c r="K63" s="13">
        <f t="shared" si="7"/>
        <v>45.49123805691671</v>
      </c>
      <c r="L63" s="13">
        <f t="shared" si="7"/>
        <v>42.068249194872784</v>
      </c>
      <c r="M63" s="13">
        <f t="shared" si="7"/>
        <v>51.76906235910427</v>
      </c>
      <c r="N63" s="13">
        <f t="shared" si="7"/>
        <v>62.554986284668004</v>
      </c>
      <c r="O63" s="13">
        <f t="shared" si="7"/>
        <v>33.42906400451906</v>
      </c>
      <c r="P63" s="13">
        <f t="shared" si="7"/>
        <v>30.490812831559843</v>
      </c>
      <c r="Q63" s="13">
        <f t="shared" si="7"/>
        <v>39.26261365280241</v>
      </c>
      <c r="R63" s="13">
        <f t="shared" si="7"/>
        <v>-35853.82700684505</v>
      </c>
      <c r="S63" s="13">
        <f t="shared" si="7"/>
        <v>17.210118494677303</v>
      </c>
      <c r="T63" s="13">
        <f t="shared" si="7"/>
        <v>0</v>
      </c>
      <c r="U63" s="13">
        <f t="shared" si="7"/>
        <v>41.892517962200166</v>
      </c>
      <c r="V63" s="13">
        <f t="shared" si="7"/>
        <v>44.336150666120986</v>
      </c>
      <c r="W63" s="13">
        <f t="shared" si="7"/>
        <v>114.23670366078791</v>
      </c>
      <c r="X63" s="13">
        <f t="shared" si="7"/>
        <v>0</v>
      </c>
      <c r="Y63" s="13">
        <f t="shared" si="7"/>
        <v>0</v>
      </c>
      <c r="Z63" s="14">
        <f t="shared" si="7"/>
        <v>114.23670366078791</v>
      </c>
    </row>
    <row r="64" spans="1:26" ht="12.75">
      <c r="A64" s="38" t="s">
        <v>69</v>
      </c>
      <c r="B64" s="12">
        <f t="shared" si="7"/>
        <v>53.88104689700375</v>
      </c>
      <c r="C64" s="12">
        <f t="shared" si="7"/>
        <v>0</v>
      </c>
      <c r="D64" s="3">
        <f t="shared" si="7"/>
        <v>115.81991398446338</v>
      </c>
      <c r="E64" s="13">
        <f t="shared" si="7"/>
        <v>114.55477689863001</v>
      </c>
      <c r="F64" s="13">
        <f t="shared" si="7"/>
        <v>59.16265471398905</v>
      </c>
      <c r="G64" s="13">
        <f t="shared" si="7"/>
        <v>63.78414254898917</v>
      </c>
      <c r="H64" s="13">
        <f t="shared" si="7"/>
        <v>50.750809807523666</v>
      </c>
      <c r="I64" s="13">
        <f t="shared" si="7"/>
        <v>57.87109793628904</v>
      </c>
      <c r="J64" s="13">
        <f t="shared" si="7"/>
        <v>54.7438095684019</v>
      </c>
      <c r="K64" s="13">
        <f t="shared" si="7"/>
        <v>52.01107770178951</v>
      </c>
      <c r="L64" s="13">
        <f t="shared" si="7"/>
        <v>47.611445114297965</v>
      </c>
      <c r="M64" s="13">
        <f t="shared" si="7"/>
        <v>51.456040998383926</v>
      </c>
      <c r="N64" s="13">
        <f t="shared" si="7"/>
        <v>70.78229156925872</v>
      </c>
      <c r="O64" s="13">
        <f t="shared" si="7"/>
        <v>36.20539479655165</v>
      </c>
      <c r="P64" s="13">
        <f t="shared" si="7"/>
        <v>34.357534588800725</v>
      </c>
      <c r="Q64" s="13">
        <f t="shared" si="7"/>
        <v>43.80267880636364</v>
      </c>
      <c r="R64" s="13">
        <f t="shared" si="7"/>
        <v>-140222.9461756374</v>
      </c>
      <c r="S64" s="13">
        <f t="shared" si="7"/>
        <v>20.124921119089002</v>
      </c>
      <c r="T64" s="13">
        <f t="shared" si="7"/>
        <v>0</v>
      </c>
      <c r="U64" s="13">
        <f t="shared" si="7"/>
        <v>49.659025488821605</v>
      </c>
      <c r="V64" s="13">
        <f t="shared" si="7"/>
        <v>50.23533246581637</v>
      </c>
      <c r="W64" s="13">
        <f t="shared" si="7"/>
        <v>114.55477689863001</v>
      </c>
      <c r="X64" s="13">
        <f t="shared" si="7"/>
        <v>0</v>
      </c>
      <c r="Y64" s="13">
        <f t="shared" si="7"/>
        <v>0</v>
      </c>
      <c r="Z64" s="14">
        <f t="shared" si="7"/>
        <v>114.55477689863001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0.1291102638583106</v>
      </c>
      <c r="Q66" s="16">
        <f t="shared" si="7"/>
        <v>0.0679422924617875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0.028850635480258586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73997814</v>
      </c>
      <c r="C68" s="18">
        <v>0</v>
      </c>
      <c r="D68" s="19">
        <v>128575380</v>
      </c>
      <c r="E68" s="20">
        <v>128575380</v>
      </c>
      <c r="F68" s="20">
        <v>6419191</v>
      </c>
      <c r="G68" s="20">
        <v>13224</v>
      </c>
      <c r="H68" s="20">
        <v>6535441</v>
      </c>
      <c r="I68" s="20">
        <v>12967856</v>
      </c>
      <c r="J68" s="20">
        <v>12977034</v>
      </c>
      <c r="K68" s="20">
        <v>6482542</v>
      </c>
      <c r="L68" s="20">
        <v>9624487</v>
      </c>
      <c r="M68" s="20">
        <v>29084063</v>
      </c>
      <c r="N68" s="20">
        <v>9518271</v>
      </c>
      <c r="O68" s="20">
        <v>9485822</v>
      </c>
      <c r="P68" s="20">
        <v>18147804</v>
      </c>
      <c r="Q68" s="20">
        <v>37151897</v>
      </c>
      <c r="R68" s="20">
        <v>1169</v>
      </c>
      <c r="S68" s="20">
        <v>9390644</v>
      </c>
      <c r="T68" s="20">
        <v>0</v>
      </c>
      <c r="U68" s="20">
        <v>9391813</v>
      </c>
      <c r="V68" s="20">
        <v>88595629</v>
      </c>
      <c r="W68" s="20">
        <v>128575380</v>
      </c>
      <c r="X68" s="20">
        <v>0</v>
      </c>
      <c r="Y68" s="19">
        <v>0</v>
      </c>
      <c r="Z68" s="22">
        <v>128575380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152126403</v>
      </c>
      <c r="C70" s="18">
        <v>0</v>
      </c>
      <c r="D70" s="19">
        <v>158958060</v>
      </c>
      <c r="E70" s="20">
        <v>183273723</v>
      </c>
      <c r="F70" s="20">
        <v>16896011</v>
      </c>
      <c r="G70" s="20">
        <v>9960196</v>
      </c>
      <c r="H70" s="20">
        <v>13594059</v>
      </c>
      <c r="I70" s="20">
        <v>40450266</v>
      </c>
      <c r="J70" s="20">
        <v>1391293</v>
      </c>
      <c r="K70" s="20">
        <v>-727203</v>
      </c>
      <c r="L70" s="20">
        <v>555848</v>
      </c>
      <c r="M70" s="20">
        <v>1219938</v>
      </c>
      <c r="N70" s="20">
        <v>-141314</v>
      </c>
      <c r="O70" s="20">
        <v>191886</v>
      </c>
      <c r="P70" s="20">
        <v>-298990</v>
      </c>
      <c r="Q70" s="20">
        <v>-248418</v>
      </c>
      <c r="R70" s="20">
        <v>-387611</v>
      </c>
      <c r="S70" s="20">
        <v>81850</v>
      </c>
      <c r="T70" s="20">
        <v>0</v>
      </c>
      <c r="U70" s="20">
        <v>-305761</v>
      </c>
      <c r="V70" s="20">
        <v>41116025</v>
      </c>
      <c r="W70" s="20">
        <v>183273723</v>
      </c>
      <c r="X70" s="20">
        <v>0</v>
      </c>
      <c r="Y70" s="19">
        <v>0</v>
      </c>
      <c r="Z70" s="22">
        <v>183273723</v>
      </c>
    </row>
    <row r="71" spans="1:26" ht="12.75" hidden="1">
      <c r="A71" s="38" t="s">
        <v>67</v>
      </c>
      <c r="B71" s="18">
        <v>62430001</v>
      </c>
      <c r="C71" s="18">
        <v>0</v>
      </c>
      <c r="D71" s="19">
        <v>66803580</v>
      </c>
      <c r="E71" s="20">
        <v>71410921</v>
      </c>
      <c r="F71" s="20">
        <v>5753665</v>
      </c>
      <c r="G71" s="20">
        <v>6644214</v>
      </c>
      <c r="H71" s="20">
        <v>5884523</v>
      </c>
      <c r="I71" s="20">
        <v>18282402</v>
      </c>
      <c r="J71" s="20">
        <v>5864320</v>
      </c>
      <c r="K71" s="20">
        <v>6132206</v>
      </c>
      <c r="L71" s="20">
        <v>6097347</v>
      </c>
      <c r="M71" s="20">
        <v>18093873</v>
      </c>
      <c r="N71" s="20">
        <v>5723621</v>
      </c>
      <c r="O71" s="20">
        <v>5714962</v>
      </c>
      <c r="P71" s="20">
        <v>11862508</v>
      </c>
      <c r="Q71" s="20">
        <v>23301091</v>
      </c>
      <c r="R71" s="20">
        <v>-22194</v>
      </c>
      <c r="S71" s="20">
        <v>5760249</v>
      </c>
      <c r="T71" s="20">
        <v>0</v>
      </c>
      <c r="U71" s="20">
        <v>5738055</v>
      </c>
      <c r="V71" s="20">
        <v>65415421</v>
      </c>
      <c r="W71" s="20">
        <v>71410921</v>
      </c>
      <c r="X71" s="20">
        <v>0</v>
      </c>
      <c r="Y71" s="19">
        <v>0</v>
      </c>
      <c r="Z71" s="22">
        <v>71410921</v>
      </c>
    </row>
    <row r="72" spans="1:26" ht="12.75" hidden="1">
      <c r="A72" s="38" t="s">
        <v>68</v>
      </c>
      <c r="B72" s="18">
        <v>15673607</v>
      </c>
      <c r="C72" s="18">
        <v>0</v>
      </c>
      <c r="D72" s="19">
        <v>17016336</v>
      </c>
      <c r="E72" s="20">
        <v>18575564</v>
      </c>
      <c r="F72" s="20">
        <v>2941712</v>
      </c>
      <c r="G72" s="20">
        <v>2944570</v>
      </c>
      <c r="H72" s="20">
        <v>2943745</v>
      </c>
      <c r="I72" s="20">
        <v>8830027</v>
      </c>
      <c r="J72" s="20">
        <v>2339872</v>
      </c>
      <c r="K72" s="20">
        <v>2331161</v>
      </c>
      <c r="L72" s="20">
        <v>2344350</v>
      </c>
      <c r="M72" s="20">
        <v>7015383</v>
      </c>
      <c r="N72" s="20">
        <v>2340811</v>
      </c>
      <c r="O72" s="20">
        <v>2315524</v>
      </c>
      <c r="P72" s="20">
        <v>4675815</v>
      </c>
      <c r="Q72" s="20">
        <v>9332150</v>
      </c>
      <c r="R72" s="20">
        <v>-1607</v>
      </c>
      <c r="S72" s="20">
        <v>2337067</v>
      </c>
      <c r="T72" s="20">
        <v>0</v>
      </c>
      <c r="U72" s="20">
        <v>2335460</v>
      </c>
      <c r="V72" s="20">
        <v>27513020</v>
      </c>
      <c r="W72" s="20">
        <v>18575564</v>
      </c>
      <c r="X72" s="20">
        <v>0</v>
      </c>
      <c r="Y72" s="19">
        <v>0</v>
      </c>
      <c r="Z72" s="22">
        <v>18575564</v>
      </c>
    </row>
    <row r="73" spans="1:26" ht="12.75" hidden="1">
      <c r="A73" s="38" t="s">
        <v>69</v>
      </c>
      <c r="B73" s="18">
        <v>18231975</v>
      </c>
      <c r="C73" s="18">
        <v>0</v>
      </c>
      <c r="D73" s="19">
        <v>19802004</v>
      </c>
      <c r="E73" s="20">
        <v>21523243</v>
      </c>
      <c r="F73" s="20">
        <v>1580901</v>
      </c>
      <c r="G73" s="20">
        <v>1681443</v>
      </c>
      <c r="H73" s="20">
        <v>1683116</v>
      </c>
      <c r="I73" s="20">
        <v>4945460</v>
      </c>
      <c r="J73" s="20">
        <v>1687241</v>
      </c>
      <c r="K73" s="20">
        <v>1672188</v>
      </c>
      <c r="L73" s="20">
        <v>1684282</v>
      </c>
      <c r="M73" s="20">
        <v>5043711</v>
      </c>
      <c r="N73" s="20">
        <v>1646854</v>
      </c>
      <c r="O73" s="20">
        <v>1668163</v>
      </c>
      <c r="P73" s="20">
        <v>3362360</v>
      </c>
      <c r="Q73" s="20">
        <v>6677377</v>
      </c>
      <c r="R73" s="20">
        <v>-353</v>
      </c>
      <c r="S73" s="20">
        <v>1676578</v>
      </c>
      <c r="T73" s="20">
        <v>0</v>
      </c>
      <c r="U73" s="20">
        <v>1676225</v>
      </c>
      <c r="V73" s="20">
        <v>18342773</v>
      </c>
      <c r="W73" s="20">
        <v>21523243</v>
      </c>
      <c r="X73" s="20">
        <v>0</v>
      </c>
      <c r="Y73" s="19">
        <v>0</v>
      </c>
      <c r="Z73" s="22">
        <v>21523243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35875559</v>
      </c>
      <c r="C75" s="27">
        <v>0</v>
      </c>
      <c r="D75" s="28">
        <v>47475948</v>
      </c>
      <c r="E75" s="29">
        <v>47475948</v>
      </c>
      <c r="F75" s="29">
        <v>2774288</v>
      </c>
      <c r="G75" s="29">
        <v>-20122</v>
      </c>
      <c r="H75" s="29">
        <v>3480936</v>
      </c>
      <c r="I75" s="29">
        <v>6235102</v>
      </c>
      <c r="J75" s="29">
        <v>3289440</v>
      </c>
      <c r="K75" s="29">
        <v>3618675</v>
      </c>
      <c r="L75" s="29">
        <v>3839896</v>
      </c>
      <c r="M75" s="29">
        <v>10748011</v>
      </c>
      <c r="N75" s="29">
        <v>3463588</v>
      </c>
      <c r="O75" s="29">
        <v>4044998</v>
      </c>
      <c r="P75" s="29">
        <v>8340158</v>
      </c>
      <c r="Q75" s="29">
        <v>15848744</v>
      </c>
      <c r="R75" s="29">
        <v>-145</v>
      </c>
      <c r="S75" s="29">
        <v>4491556</v>
      </c>
      <c r="T75" s="29">
        <v>0</v>
      </c>
      <c r="U75" s="29">
        <v>4491411</v>
      </c>
      <c r="V75" s="29">
        <v>37323268</v>
      </c>
      <c r="W75" s="29">
        <v>47475948</v>
      </c>
      <c r="X75" s="29">
        <v>0</v>
      </c>
      <c r="Y75" s="28">
        <v>0</v>
      </c>
      <c r="Z75" s="30">
        <v>47475948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12619643</v>
      </c>
      <c r="C77" s="18">
        <v>0</v>
      </c>
      <c r="D77" s="19">
        <v>0</v>
      </c>
      <c r="E77" s="20">
        <v>0</v>
      </c>
      <c r="F77" s="20">
        <v>-1449775</v>
      </c>
      <c r="G77" s="20">
        <v>2776578</v>
      </c>
      <c r="H77" s="20">
        <v>669040</v>
      </c>
      <c r="I77" s="20">
        <v>1995843</v>
      </c>
      <c r="J77" s="20">
        <v>-149839</v>
      </c>
      <c r="K77" s="20">
        <v>9081268</v>
      </c>
      <c r="L77" s="20">
        <v>12292099</v>
      </c>
      <c r="M77" s="20">
        <v>21223528</v>
      </c>
      <c r="N77" s="20">
        <v>11077225</v>
      </c>
      <c r="O77" s="20">
        <v>-18929043</v>
      </c>
      <c r="P77" s="20">
        <v>9420903</v>
      </c>
      <c r="Q77" s="20">
        <v>1569085</v>
      </c>
      <c r="R77" s="20">
        <v>2428498</v>
      </c>
      <c r="S77" s="20">
        <v>8328279</v>
      </c>
      <c r="T77" s="20">
        <v>0</v>
      </c>
      <c r="U77" s="20">
        <v>10756777</v>
      </c>
      <c r="V77" s="20">
        <v>35545233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159389887</v>
      </c>
      <c r="C79" s="18">
        <v>0</v>
      </c>
      <c r="D79" s="19">
        <v>177666180</v>
      </c>
      <c r="E79" s="20">
        <v>202581842</v>
      </c>
      <c r="F79" s="20">
        <v>16596472</v>
      </c>
      <c r="G79" s="20">
        <v>10296639</v>
      </c>
      <c r="H79" s="20">
        <v>14053931</v>
      </c>
      <c r="I79" s="20">
        <v>40947042</v>
      </c>
      <c r="J79" s="20">
        <v>7277603</v>
      </c>
      <c r="K79" s="20">
        <v>1815395</v>
      </c>
      <c r="L79" s="20">
        <v>1020263</v>
      </c>
      <c r="M79" s="20">
        <v>10113261</v>
      </c>
      <c r="N79" s="20">
        <v>1193496</v>
      </c>
      <c r="O79" s="20">
        <v>888442</v>
      </c>
      <c r="P79" s="20">
        <v>1201520</v>
      </c>
      <c r="Q79" s="20">
        <v>3283458</v>
      </c>
      <c r="R79" s="20">
        <v>281332</v>
      </c>
      <c r="S79" s="20">
        <v>127956</v>
      </c>
      <c r="T79" s="20">
        <v>0</v>
      </c>
      <c r="U79" s="20">
        <v>409288</v>
      </c>
      <c r="V79" s="20">
        <v>54753049</v>
      </c>
      <c r="W79" s="20">
        <v>202581842</v>
      </c>
      <c r="X79" s="20">
        <v>0</v>
      </c>
      <c r="Y79" s="19">
        <v>0</v>
      </c>
      <c r="Z79" s="22">
        <v>202581842</v>
      </c>
    </row>
    <row r="80" spans="1:26" ht="12.75" hidden="1">
      <c r="A80" s="38" t="s">
        <v>67</v>
      </c>
      <c r="B80" s="18">
        <v>236124</v>
      </c>
      <c r="C80" s="18">
        <v>0</v>
      </c>
      <c r="D80" s="19">
        <v>278748</v>
      </c>
      <c r="E80" s="20">
        <v>278748</v>
      </c>
      <c r="F80" s="20">
        <v>18441</v>
      </c>
      <c r="G80" s="20">
        <v>17234</v>
      </c>
      <c r="H80" s="20">
        <v>26417</v>
      </c>
      <c r="I80" s="20">
        <v>62092</v>
      </c>
      <c r="J80" s="20">
        <v>31704</v>
      </c>
      <c r="K80" s="20">
        <v>14000</v>
      </c>
      <c r="L80" s="20">
        <v>4000</v>
      </c>
      <c r="M80" s="20">
        <v>49704</v>
      </c>
      <c r="N80" s="20">
        <v>5115</v>
      </c>
      <c r="O80" s="20">
        <v>16507</v>
      </c>
      <c r="P80" s="20">
        <v>0</v>
      </c>
      <c r="Q80" s="20">
        <v>21622</v>
      </c>
      <c r="R80" s="20">
        <v>0</v>
      </c>
      <c r="S80" s="20">
        <v>0</v>
      </c>
      <c r="T80" s="20">
        <v>0</v>
      </c>
      <c r="U80" s="20">
        <v>0</v>
      </c>
      <c r="V80" s="20">
        <v>133418</v>
      </c>
      <c r="W80" s="20">
        <v>278748</v>
      </c>
      <c r="X80" s="20">
        <v>0</v>
      </c>
      <c r="Y80" s="19">
        <v>0</v>
      </c>
      <c r="Z80" s="22">
        <v>278748</v>
      </c>
    </row>
    <row r="81" spans="1:26" ht="12.75" hidden="1">
      <c r="A81" s="38" t="s">
        <v>68</v>
      </c>
      <c r="B81" s="18">
        <v>7938923</v>
      </c>
      <c r="C81" s="18">
        <v>0</v>
      </c>
      <c r="D81" s="19">
        <v>19660884</v>
      </c>
      <c r="E81" s="20">
        <v>21220112</v>
      </c>
      <c r="F81" s="20">
        <v>775638</v>
      </c>
      <c r="G81" s="20">
        <v>1676363</v>
      </c>
      <c r="H81" s="20">
        <v>1471986</v>
      </c>
      <c r="I81" s="20">
        <v>3923987</v>
      </c>
      <c r="J81" s="20">
        <v>1585097</v>
      </c>
      <c r="K81" s="20">
        <v>1060474</v>
      </c>
      <c r="L81" s="20">
        <v>986227</v>
      </c>
      <c r="M81" s="20">
        <v>3631798</v>
      </c>
      <c r="N81" s="20">
        <v>1464294</v>
      </c>
      <c r="O81" s="20">
        <v>774058</v>
      </c>
      <c r="P81" s="20">
        <v>1425694</v>
      </c>
      <c r="Q81" s="20">
        <v>3664046</v>
      </c>
      <c r="R81" s="20">
        <v>576171</v>
      </c>
      <c r="S81" s="20">
        <v>402212</v>
      </c>
      <c r="T81" s="20">
        <v>0</v>
      </c>
      <c r="U81" s="20">
        <v>978383</v>
      </c>
      <c r="V81" s="20">
        <v>12198214</v>
      </c>
      <c r="W81" s="20">
        <v>21220112</v>
      </c>
      <c r="X81" s="20">
        <v>0</v>
      </c>
      <c r="Y81" s="19">
        <v>0</v>
      </c>
      <c r="Z81" s="22">
        <v>21220112</v>
      </c>
    </row>
    <row r="82" spans="1:26" ht="12.75" hidden="1">
      <c r="A82" s="38" t="s">
        <v>69</v>
      </c>
      <c r="B82" s="18">
        <v>9823579</v>
      </c>
      <c r="C82" s="18">
        <v>0</v>
      </c>
      <c r="D82" s="19">
        <v>22934664</v>
      </c>
      <c r="E82" s="20">
        <v>24655903</v>
      </c>
      <c r="F82" s="20">
        <v>935303</v>
      </c>
      <c r="G82" s="20">
        <v>1072494</v>
      </c>
      <c r="H82" s="20">
        <v>854195</v>
      </c>
      <c r="I82" s="20">
        <v>2861992</v>
      </c>
      <c r="J82" s="20">
        <v>923660</v>
      </c>
      <c r="K82" s="20">
        <v>869723</v>
      </c>
      <c r="L82" s="20">
        <v>801911</v>
      </c>
      <c r="M82" s="20">
        <v>2595294</v>
      </c>
      <c r="N82" s="20">
        <v>1165681</v>
      </c>
      <c r="O82" s="20">
        <v>603965</v>
      </c>
      <c r="P82" s="20">
        <v>1155224</v>
      </c>
      <c r="Q82" s="20">
        <v>2924870</v>
      </c>
      <c r="R82" s="20">
        <v>494987</v>
      </c>
      <c r="S82" s="20">
        <v>337410</v>
      </c>
      <c r="T82" s="20">
        <v>0</v>
      </c>
      <c r="U82" s="20">
        <v>832397</v>
      </c>
      <c r="V82" s="20">
        <v>9214553</v>
      </c>
      <c r="W82" s="20">
        <v>24655903</v>
      </c>
      <c r="X82" s="20">
        <v>0</v>
      </c>
      <c r="Y82" s="19">
        <v>0</v>
      </c>
      <c r="Z82" s="22">
        <v>24655903</v>
      </c>
    </row>
    <row r="83" spans="1:26" ht="12.75" hidden="1">
      <c r="A83" s="38"/>
      <c r="B83" s="18">
        <v>-85890235</v>
      </c>
      <c r="C83" s="18"/>
      <c r="D83" s="19"/>
      <c r="E83" s="20">
        <v>-226880080</v>
      </c>
      <c r="F83" s="20">
        <v>-39871413</v>
      </c>
      <c r="G83" s="20"/>
      <c r="H83" s="20"/>
      <c r="I83" s="20">
        <v>-39871413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-39871413</v>
      </c>
      <c r="W83" s="20">
        <v>-226880080</v>
      </c>
      <c r="X83" s="20"/>
      <c r="Y83" s="19"/>
      <c r="Z83" s="22">
        <v>-226880080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10768</v>
      </c>
      <c r="Q84" s="29">
        <v>10768</v>
      </c>
      <c r="R84" s="29">
        <v>0</v>
      </c>
      <c r="S84" s="29">
        <v>0</v>
      </c>
      <c r="T84" s="29">
        <v>0</v>
      </c>
      <c r="U84" s="29">
        <v>0</v>
      </c>
      <c r="V84" s="29">
        <v>10768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2.75">
      <c r="A7" s="57" t="s">
        <v>33</v>
      </c>
      <c r="B7" s="18">
        <v>10575486</v>
      </c>
      <c r="C7" s="18">
        <v>0</v>
      </c>
      <c r="D7" s="58">
        <v>8420808</v>
      </c>
      <c r="E7" s="59">
        <v>8420808</v>
      </c>
      <c r="F7" s="59">
        <v>538990</v>
      </c>
      <c r="G7" s="59">
        <v>3959393</v>
      </c>
      <c r="H7" s="59">
        <v>693679</v>
      </c>
      <c r="I7" s="59">
        <v>5192062</v>
      </c>
      <c r="J7" s="59">
        <v>-2356671</v>
      </c>
      <c r="K7" s="59">
        <v>545796</v>
      </c>
      <c r="L7" s="59">
        <v>555553</v>
      </c>
      <c r="M7" s="59">
        <v>-1255322</v>
      </c>
      <c r="N7" s="59">
        <v>615307</v>
      </c>
      <c r="O7" s="59">
        <v>623912</v>
      </c>
      <c r="P7" s="59">
        <v>554088</v>
      </c>
      <c r="Q7" s="59">
        <v>1793307</v>
      </c>
      <c r="R7" s="59">
        <v>528279</v>
      </c>
      <c r="S7" s="59">
        <v>548662</v>
      </c>
      <c r="T7" s="59">
        <v>0</v>
      </c>
      <c r="U7" s="59">
        <v>1076941</v>
      </c>
      <c r="V7" s="59">
        <v>6806988</v>
      </c>
      <c r="W7" s="59">
        <v>8420808</v>
      </c>
      <c r="X7" s="59">
        <v>-1613820</v>
      </c>
      <c r="Y7" s="60">
        <v>-19.16</v>
      </c>
      <c r="Z7" s="61">
        <v>8420808</v>
      </c>
    </row>
    <row r="8" spans="1:26" ht="12.75">
      <c r="A8" s="57" t="s">
        <v>34</v>
      </c>
      <c r="B8" s="18">
        <v>123975600</v>
      </c>
      <c r="C8" s="18">
        <v>0</v>
      </c>
      <c r="D8" s="58">
        <v>130989996</v>
      </c>
      <c r="E8" s="59">
        <v>134440996</v>
      </c>
      <c r="F8" s="59">
        <v>54163000</v>
      </c>
      <c r="G8" s="59">
        <v>0</v>
      </c>
      <c r="H8" s="59">
        <v>107261</v>
      </c>
      <c r="I8" s="59">
        <v>54270261</v>
      </c>
      <c r="J8" s="59">
        <v>41254</v>
      </c>
      <c r="K8" s="59">
        <v>41254</v>
      </c>
      <c r="L8" s="59">
        <v>43390264</v>
      </c>
      <c r="M8" s="59">
        <v>43472772</v>
      </c>
      <c r="N8" s="59">
        <v>33465</v>
      </c>
      <c r="O8" s="59">
        <v>24752</v>
      </c>
      <c r="P8" s="59">
        <v>32521752</v>
      </c>
      <c r="Q8" s="59">
        <v>32579969</v>
      </c>
      <c r="R8" s="59">
        <v>256560</v>
      </c>
      <c r="S8" s="59">
        <v>24752</v>
      </c>
      <c r="T8" s="59">
        <v>0</v>
      </c>
      <c r="U8" s="59">
        <v>281312</v>
      </c>
      <c r="V8" s="59">
        <v>130604314</v>
      </c>
      <c r="W8" s="59">
        <v>134440996</v>
      </c>
      <c r="X8" s="59">
        <v>-3836682</v>
      </c>
      <c r="Y8" s="60">
        <v>-2.85</v>
      </c>
      <c r="Z8" s="61">
        <v>134440996</v>
      </c>
    </row>
    <row r="9" spans="1:26" ht="12.75">
      <c r="A9" s="57" t="s">
        <v>35</v>
      </c>
      <c r="B9" s="18">
        <v>5231277</v>
      </c>
      <c r="C9" s="18">
        <v>0</v>
      </c>
      <c r="D9" s="58">
        <v>2201364</v>
      </c>
      <c r="E9" s="59">
        <v>1401364</v>
      </c>
      <c r="F9" s="59">
        <v>116218</v>
      </c>
      <c r="G9" s="59">
        <v>97069</v>
      </c>
      <c r="H9" s="59">
        <v>89923</v>
      </c>
      <c r="I9" s="59">
        <v>303210</v>
      </c>
      <c r="J9" s="59">
        <v>111885</v>
      </c>
      <c r="K9" s="59">
        <v>3235973</v>
      </c>
      <c r="L9" s="59">
        <v>88497</v>
      </c>
      <c r="M9" s="59">
        <v>3436355</v>
      </c>
      <c r="N9" s="59">
        <v>-3092709</v>
      </c>
      <c r="O9" s="59">
        <v>65244</v>
      </c>
      <c r="P9" s="59">
        <v>5647</v>
      </c>
      <c r="Q9" s="59">
        <v>-3021818</v>
      </c>
      <c r="R9" s="59">
        <v>28101</v>
      </c>
      <c r="S9" s="59">
        <v>130004</v>
      </c>
      <c r="T9" s="59">
        <v>0</v>
      </c>
      <c r="U9" s="59">
        <v>158105</v>
      </c>
      <c r="V9" s="59">
        <v>875852</v>
      </c>
      <c r="W9" s="59">
        <v>1401364</v>
      </c>
      <c r="X9" s="59">
        <v>-525512</v>
      </c>
      <c r="Y9" s="60">
        <v>-37.5</v>
      </c>
      <c r="Z9" s="61">
        <v>1401364</v>
      </c>
    </row>
    <row r="10" spans="1:26" ht="20.25">
      <c r="A10" s="62" t="s">
        <v>109</v>
      </c>
      <c r="B10" s="63">
        <f>SUM(B5:B9)</f>
        <v>139782363</v>
      </c>
      <c r="C10" s="63">
        <f>SUM(C5:C9)</f>
        <v>0</v>
      </c>
      <c r="D10" s="64">
        <f aca="true" t="shared" si="0" ref="D10:Z10">SUM(D5:D9)</f>
        <v>141612168</v>
      </c>
      <c r="E10" s="65">
        <f t="shared" si="0"/>
        <v>144263168</v>
      </c>
      <c r="F10" s="65">
        <f t="shared" si="0"/>
        <v>54818208</v>
      </c>
      <c r="G10" s="65">
        <f t="shared" si="0"/>
        <v>4056462</v>
      </c>
      <c r="H10" s="65">
        <f t="shared" si="0"/>
        <v>890863</v>
      </c>
      <c r="I10" s="65">
        <f t="shared" si="0"/>
        <v>59765533</v>
      </c>
      <c r="J10" s="65">
        <f t="shared" si="0"/>
        <v>-2203532</v>
      </c>
      <c r="K10" s="65">
        <f t="shared" si="0"/>
        <v>3823023</v>
      </c>
      <c r="L10" s="65">
        <f t="shared" si="0"/>
        <v>44034314</v>
      </c>
      <c r="M10" s="65">
        <f t="shared" si="0"/>
        <v>45653805</v>
      </c>
      <c r="N10" s="65">
        <f t="shared" si="0"/>
        <v>-2443937</v>
      </c>
      <c r="O10" s="65">
        <f t="shared" si="0"/>
        <v>713908</v>
      </c>
      <c r="P10" s="65">
        <f t="shared" si="0"/>
        <v>33081487</v>
      </c>
      <c r="Q10" s="65">
        <f t="shared" si="0"/>
        <v>31351458</v>
      </c>
      <c r="R10" s="65">
        <f t="shared" si="0"/>
        <v>812940</v>
      </c>
      <c r="S10" s="65">
        <f t="shared" si="0"/>
        <v>703418</v>
      </c>
      <c r="T10" s="65">
        <f t="shared" si="0"/>
        <v>0</v>
      </c>
      <c r="U10" s="65">
        <f t="shared" si="0"/>
        <v>1516358</v>
      </c>
      <c r="V10" s="65">
        <f t="shared" si="0"/>
        <v>138287154</v>
      </c>
      <c r="W10" s="65">
        <f t="shared" si="0"/>
        <v>144263168</v>
      </c>
      <c r="X10" s="65">
        <f t="shared" si="0"/>
        <v>-5976014</v>
      </c>
      <c r="Y10" s="66">
        <f>+IF(W10&lt;&gt;0,(X10/W10)*100,0)</f>
        <v>-4.14243918447708</v>
      </c>
      <c r="Z10" s="67">
        <f t="shared" si="0"/>
        <v>144263168</v>
      </c>
    </row>
    <row r="11" spans="1:26" ht="12.75">
      <c r="A11" s="57" t="s">
        <v>36</v>
      </c>
      <c r="B11" s="18">
        <v>92055946</v>
      </c>
      <c r="C11" s="18">
        <v>0</v>
      </c>
      <c r="D11" s="58">
        <v>102895884</v>
      </c>
      <c r="E11" s="59">
        <v>107717901</v>
      </c>
      <c r="F11" s="59">
        <v>9212418</v>
      </c>
      <c r="G11" s="59">
        <v>8777686</v>
      </c>
      <c r="H11" s="59">
        <v>8468041</v>
      </c>
      <c r="I11" s="59">
        <v>26458145</v>
      </c>
      <c r="J11" s="59">
        <v>8912325</v>
      </c>
      <c r="K11" s="59">
        <v>8301124</v>
      </c>
      <c r="L11" s="59">
        <v>9219208</v>
      </c>
      <c r="M11" s="59">
        <v>26432657</v>
      </c>
      <c r="N11" s="59">
        <v>8258913</v>
      </c>
      <c r="O11" s="59">
        <v>8026019</v>
      </c>
      <c r="P11" s="59">
        <v>8155048</v>
      </c>
      <c r="Q11" s="59">
        <v>24439980</v>
      </c>
      <c r="R11" s="59">
        <v>8337176</v>
      </c>
      <c r="S11" s="59">
        <v>8324708</v>
      </c>
      <c r="T11" s="59">
        <v>0</v>
      </c>
      <c r="U11" s="59">
        <v>16661884</v>
      </c>
      <c r="V11" s="59">
        <v>93992666</v>
      </c>
      <c r="W11" s="59">
        <v>107717901</v>
      </c>
      <c r="X11" s="59">
        <v>-13725235</v>
      </c>
      <c r="Y11" s="60">
        <v>-12.74</v>
      </c>
      <c r="Z11" s="61">
        <v>107717901</v>
      </c>
    </row>
    <row r="12" spans="1:26" ht="12.75">
      <c r="A12" s="57" t="s">
        <v>37</v>
      </c>
      <c r="B12" s="18">
        <v>10120771</v>
      </c>
      <c r="C12" s="18">
        <v>0</v>
      </c>
      <c r="D12" s="58">
        <v>8621556</v>
      </c>
      <c r="E12" s="59">
        <v>8309195</v>
      </c>
      <c r="F12" s="59">
        <v>705674</v>
      </c>
      <c r="G12" s="59">
        <v>733564</v>
      </c>
      <c r="H12" s="59">
        <v>839016</v>
      </c>
      <c r="I12" s="59">
        <v>2278254</v>
      </c>
      <c r="J12" s="59">
        <v>924026</v>
      </c>
      <c r="K12" s="59">
        <v>926869</v>
      </c>
      <c r="L12" s="59">
        <v>1014883</v>
      </c>
      <c r="M12" s="59">
        <v>2865778</v>
      </c>
      <c r="N12" s="59">
        <v>722155</v>
      </c>
      <c r="O12" s="59">
        <v>861089</v>
      </c>
      <c r="P12" s="59">
        <v>866486</v>
      </c>
      <c r="Q12" s="59">
        <v>2449730</v>
      </c>
      <c r="R12" s="59">
        <v>663419</v>
      </c>
      <c r="S12" s="59">
        <v>657865</v>
      </c>
      <c r="T12" s="59">
        <v>0</v>
      </c>
      <c r="U12" s="59">
        <v>1321284</v>
      </c>
      <c r="V12" s="59">
        <v>8915046</v>
      </c>
      <c r="W12" s="59">
        <v>8309195</v>
      </c>
      <c r="X12" s="59">
        <v>605851</v>
      </c>
      <c r="Y12" s="60">
        <v>7.29</v>
      </c>
      <c r="Z12" s="61">
        <v>8309195</v>
      </c>
    </row>
    <row r="13" spans="1:26" ht="12.75">
      <c r="A13" s="57" t="s">
        <v>110</v>
      </c>
      <c r="B13" s="18">
        <v>5083206</v>
      </c>
      <c r="C13" s="18">
        <v>0</v>
      </c>
      <c r="D13" s="58">
        <v>6706704</v>
      </c>
      <c r="E13" s="59">
        <v>6706704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4298556</v>
      </c>
      <c r="P13" s="59">
        <v>556825</v>
      </c>
      <c r="Q13" s="59">
        <v>4855381</v>
      </c>
      <c r="R13" s="59">
        <v>556825</v>
      </c>
      <c r="S13" s="59">
        <v>0</v>
      </c>
      <c r="T13" s="59">
        <v>0</v>
      </c>
      <c r="U13" s="59">
        <v>556825</v>
      </c>
      <c r="V13" s="59">
        <v>5412206</v>
      </c>
      <c r="W13" s="59">
        <v>6706704</v>
      </c>
      <c r="X13" s="59">
        <v>-1294498</v>
      </c>
      <c r="Y13" s="60">
        <v>-19.3</v>
      </c>
      <c r="Z13" s="61">
        <v>6706704</v>
      </c>
    </row>
    <row r="14" spans="1:26" ht="12.7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1664416</v>
      </c>
      <c r="C15" s="18">
        <v>0</v>
      </c>
      <c r="D15" s="58">
        <v>2979792</v>
      </c>
      <c r="E15" s="59">
        <v>3363847</v>
      </c>
      <c r="F15" s="59">
        <v>5232</v>
      </c>
      <c r="G15" s="59">
        <v>117177</v>
      </c>
      <c r="H15" s="59">
        <v>168232</v>
      </c>
      <c r="I15" s="59">
        <v>290641</v>
      </c>
      <c r="J15" s="59">
        <v>337920</v>
      </c>
      <c r="K15" s="59">
        <v>167987</v>
      </c>
      <c r="L15" s="59">
        <v>205845</v>
      </c>
      <c r="M15" s="59">
        <v>711752</v>
      </c>
      <c r="N15" s="59">
        <v>89926</v>
      </c>
      <c r="O15" s="59">
        <v>131750</v>
      </c>
      <c r="P15" s="59">
        <v>200069</v>
      </c>
      <c r="Q15" s="59">
        <v>421745</v>
      </c>
      <c r="R15" s="59">
        <v>297236</v>
      </c>
      <c r="S15" s="59">
        <v>71061</v>
      </c>
      <c r="T15" s="59">
        <v>0</v>
      </c>
      <c r="U15" s="59">
        <v>368297</v>
      </c>
      <c r="V15" s="59">
        <v>1792435</v>
      </c>
      <c r="W15" s="59">
        <v>3363847</v>
      </c>
      <c r="X15" s="59">
        <v>-1571412</v>
      </c>
      <c r="Y15" s="60">
        <v>-46.71</v>
      </c>
      <c r="Z15" s="61">
        <v>3363847</v>
      </c>
    </row>
    <row r="16" spans="1:26" ht="12.75">
      <c r="A16" s="57" t="s">
        <v>34</v>
      </c>
      <c r="B16" s="18">
        <v>138730</v>
      </c>
      <c r="C16" s="18">
        <v>0</v>
      </c>
      <c r="D16" s="58">
        <v>136764</v>
      </c>
      <c r="E16" s="59">
        <v>136764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136764</v>
      </c>
      <c r="X16" s="59">
        <v>-136764</v>
      </c>
      <c r="Y16" s="60">
        <v>-100</v>
      </c>
      <c r="Z16" s="61">
        <v>136764</v>
      </c>
    </row>
    <row r="17" spans="1:26" ht="12.75">
      <c r="A17" s="57" t="s">
        <v>40</v>
      </c>
      <c r="B17" s="18">
        <v>49048449</v>
      </c>
      <c r="C17" s="18">
        <v>0</v>
      </c>
      <c r="D17" s="58">
        <v>47644224</v>
      </c>
      <c r="E17" s="59">
        <v>44442510</v>
      </c>
      <c r="F17" s="59">
        <v>596582</v>
      </c>
      <c r="G17" s="59">
        <v>1450090</v>
      </c>
      <c r="H17" s="59">
        <v>2207500</v>
      </c>
      <c r="I17" s="59">
        <v>4254172</v>
      </c>
      <c r="J17" s="59">
        <v>2284856</v>
      </c>
      <c r="K17" s="59">
        <v>18690483</v>
      </c>
      <c r="L17" s="59">
        <v>2545586</v>
      </c>
      <c r="M17" s="59">
        <v>23520925</v>
      </c>
      <c r="N17" s="59">
        <v>4403497</v>
      </c>
      <c r="O17" s="59">
        <v>1686434</v>
      </c>
      <c r="P17" s="59">
        <v>2796137</v>
      </c>
      <c r="Q17" s="59">
        <v>8886068</v>
      </c>
      <c r="R17" s="59">
        <v>2222089</v>
      </c>
      <c r="S17" s="59">
        <v>2205501</v>
      </c>
      <c r="T17" s="59">
        <v>0</v>
      </c>
      <c r="U17" s="59">
        <v>4427590</v>
      </c>
      <c r="V17" s="59">
        <v>41088755</v>
      </c>
      <c r="W17" s="59">
        <v>44442510</v>
      </c>
      <c r="X17" s="59">
        <v>-3353755</v>
      </c>
      <c r="Y17" s="60">
        <v>-7.55</v>
      </c>
      <c r="Z17" s="61">
        <v>44442510</v>
      </c>
    </row>
    <row r="18" spans="1:26" ht="12.75">
      <c r="A18" s="68" t="s">
        <v>41</v>
      </c>
      <c r="B18" s="69">
        <f>SUM(B11:B17)</f>
        <v>158111518</v>
      </c>
      <c r="C18" s="69">
        <f>SUM(C11:C17)</f>
        <v>0</v>
      </c>
      <c r="D18" s="70">
        <f aca="true" t="shared" si="1" ref="D18:Z18">SUM(D11:D17)</f>
        <v>168984924</v>
      </c>
      <c r="E18" s="71">
        <f t="shared" si="1"/>
        <v>170676921</v>
      </c>
      <c r="F18" s="71">
        <f t="shared" si="1"/>
        <v>10519906</v>
      </c>
      <c r="G18" s="71">
        <f t="shared" si="1"/>
        <v>11078517</v>
      </c>
      <c r="H18" s="71">
        <f t="shared" si="1"/>
        <v>11682789</v>
      </c>
      <c r="I18" s="71">
        <f t="shared" si="1"/>
        <v>33281212</v>
      </c>
      <c r="J18" s="71">
        <f t="shared" si="1"/>
        <v>12459127</v>
      </c>
      <c r="K18" s="71">
        <f t="shared" si="1"/>
        <v>28086463</v>
      </c>
      <c r="L18" s="71">
        <f t="shared" si="1"/>
        <v>12985522</v>
      </c>
      <c r="M18" s="71">
        <f t="shared" si="1"/>
        <v>53531112</v>
      </c>
      <c r="N18" s="71">
        <f t="shared" si="1"/>
        <v>13474491</v>
      </c>
      <c r="O18" s="71">
        <f t="shared" si="1"/>
        <v>15003848</v>
      </c>
      <c r="P18" s="71">
        <f t="shared" si="1"/>
        <v>12574565</v>
      </c>
      <c r="Q18" s="71">
        <f t="shared" si="1"/>
        <v>41052904</v>
      </c>
      <c r="R18" s="71">
        <f t="shared" si="1"/>
        <v>12076745</v>
      </c>
      <c r="S18" s="71">
        <f t="shared" si="1"/>
        <v>11259135</v>
      </c>
      <c r="T18" s="71">
        <f t="shared" si="1"/>
        <v>0</v>
      </c>
      <c r="U18" s="71">
        <f t="shared" si="1"/>
        <v>23335880</v>
      </c>
      <c r="V18" s="71">
        <f t="shared" si="1"/>
        <v>151201108</v>
      </c>
      <c r="W18" s="71">
        <f t="shared" si="1"/>
        <v>170676921</v>
      </c>
      <c r="X18" s="71">
        <f t="shared" si="1"/>
        <v>-19475813</v>
      </c>
      <c r="Y18" s="66">
        <f>+IF(W18&lt;&gt;0,(X18/W18)*100,0)</f>
        <v>-11.41092356593426</v>
      </c>
      <c r="Z18" s="72">
        <f t="shared" si="1"/>
        <v>170676921</v>
      </c>
    </row>
    <row r="19" spans="1:26" ht="12.75">
      <c r="A19" s="68" t="s">
        <v>42</v>
      </c>
      <c r="B19" s="73">
        <f>+B10-B18</f>
        <v>-18329155</v>
      </c>
      <c r="C19" s="73">
        <f>+C10-C18</f>
        <v>0</v>
      </c>
      <c r="D19" s="74">
        <f aca="true" t="shared" si="2" ref="D19:Z19">+D10-D18</f>
        <v>-27372756</v>
      </c>
      <c r="E19" s="75">
        <f t="shared" si="2"/>
        <v>-26413753</v>
      </c>
      <c r="F19" s="75">
        <f t="shared" si="2"/>
        <v>44298302</v>
      </c>
      <c r="G19" s="75">
        <f t="shared" si="2"/>
        <v>-7022055</v>
      </c>
      <c r="H19" s="75">
        <f t="shared" si="2"/>
        <v>-10791926</v>
      </c>
      <c r="I19" s="75">
        <f t="shared" si="2"/>
        <v>26484321</v>
      </c>
      <c r="J19" s="75">
        <f t="shared" si="2"/>
        <v>-14662659</v>
      </c>
      <c r="K19" s="75">
        <f t="shared" si="2"/>
        <v>-24263440</v>
      </c>
      <c r="L19" s="75">
        <f t="shared" si="2"/>
        <v>31048792</v>
      </c>
      <c r="M19" s="75">
        <f t="shared" si="2"/>
        <v>-7877307</v>
      </c>
      <c r="N19" s="75">
        <f t="shared" si="2"/>
        <v>-15918428</v>
      </c>
      <c r="O19" s="75">
        <f t="shared" si="2"/>
        <v>-14289940</v>
      </c>
      <c r="P19" s="75">
        <f t="shared" si="2"/>
        <v>20506922</v>
      </c>
      <c r="Q19" s="75">
        <f t="shared" si="2"/>
        <v>-9701446</v>
      </c>
      <c r="R19" s="75">
        <f t="shared" si="2"/>
        <v>-11263805</v>
      </c>
      <c r="S19" s="75">
        <f t="shared" si="2"/>
        <v>-10555717</v>
      </c>
      <c r="T19" s="75">
        <f t="shared" si="2"/>
        <v>0</v>
      </c>
      <c r="U19" s="75">
        <f t="shared" si="2"/>
        <v>-21819522</v>
      </c>
      <c r="V19" s="75">
        <f t="shared" si="2"/>
        <v>-12913954</v>
      </c>
      <c r="W19" s="75">
        <f>IF(E10=E18,0,W10-W18)</f>
        <v>-26413753</v>
      </c>
      <c r="X19" s="75">
        <f t="shared" si="2"/>
        <v>13499799</v>
      </c>
      <c r="Y19" s="76">
        <f>+IF(W19&lt;&gt;0,(X19/W19)*100,0)</f>
        <v>-51.10897720592753</v>
      </c>
      <c r="Z19" s="77">
        <f t="shared" si="2"/>
        <v>-26413753</v>
      </c>
    </row>
    <row r="20" spans="1:26" ht="20.25">
      <c r="A20" s="78" t="s">
        <v>43</v>
      </c>
      <c r="B20" s="79">
        <v>2133000</v>
      </c>
      <c r="C20" s="79">
        <v>0</v>
      </c>
      <c r="D20" s="80">
        <v>2259000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2">
        <v>0</v>
      </c>
      <c r="Z20" s="83">
        <v>0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-16196155</v>
      </c>
      <c r="C22" s="91">
        <f>SUM(C19:C21)</f>
        <v>0</v>
      </c>
      <c r="D22" s="92">
        <f aca="true" t="shared" si="3" ref="D22:Z22">SUM(D19:D21)</f>
        <v>-25113756</v>
      </c>
      <c r="E22" s="93">
        <f t="shared" si="3"/>
        <v>-26413753</v>
      </c>
      <c r="F22" s="93">
        <f t="shared" si="3"/>
        <v>44298302</v>
      </c>
      <c r="G22" s="93">
        <f t="shared" si="3"/>
        <v>-7022055</v>
      </c>
      <c r="H22" s="93">
        <f t="shared" si="3"/>
        <v>-10791926</v>
      </c>
      <c r="I22" s="93">
        <f t="shared" si="3"/>
        <v>26484321</v>
      </c>
      <c r="J22" s="93">
        <f t="shared" si="3"/>
        <v>-14662659</v>
      </c>
      <c r="K22" s="93">
        <f t="shared" si="3"/>
        <v>-24263440</v>
      </c>
      <c r="L22" s="93">
        <f t="shared" si="3"/>
        <v>31048792</v>
      </c>
      <c r="M22" s="93">
        <f t="shared" si="3"/>
        <v>-7877307</v>
      </c>
      <c r="N22" s="93">
        <f t="shared" si="3"/>
        <v>-15918428</v>
      </c>
      <c r="O22" s="93">
        <f t="shared" si="3"/>
        <v>-14289940</v>
      </c>
      <c r="P22" s="93">
        <f t="shared" si="3"/>
        <v>20506922</v>
      </c>
      <c r="Q22" s="93">
        <f t="shared" si="3"/>
        <v>-9701446</v>
      </c>
      <c r="R22" s="93">
        <f t="shared" si="3"/>
        <v>-11263805</v>
      </c>
      <c r="S22" s="93">
        <f t="shared" si="3"/>
        <v>-10555717</v>
      </c>
      <c r="T22" s="93">
        <f t="shared" si="3"/>
        <v>0</v>
      </c>
      <c r="U22" s="93">
        <f t="shared" si="3"/>
        <v>-21819522</v>
      </c>
      <c r="V22" s="93">
        <f t="shared" si="3"/>
        <v>-12913954</v>
      </c>
      <c r="W22" s="93">
        <f t="shared" si="3"/>
        <v>-26413753</v>
      </c>
      <c r="X22" s="93">
        <f t="shared" si="3"/>
        <v>13499799</v>
      </c>
      <c r="Y22" s="94">
        <f>+IF(W22&lt;&gt;0,(X22/W22)*100,0)</f>
        <v>-51.10897720592753</v>
      </c>
      <c r="Z22" s="95">
        <f t="shared" si="3"/>
        <v>-26413753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-16196155</v>
      </c>
      <c r="C24" s="73">
        <f>SUM(C22:C23)</f>
        <v>0</v>
      </c>
      <c r="D24" s="74">
        <f aca="true" t="shared" si="4" ref="D24:Z24">SUM(D22:D23)</f>
        <v>-25113756</v>
      </c>
      <c r="E24" s="75">
        <f t="shared" si="4"/>
        <v>-26413753</v>
      </c>
      <c r="F24" s="75">
        <f t="shared" si="4"/>
        <v>44298302</v>
      </c>
      <c r="G24" s="75">
        <f t="shared" si="4"/>
        <v>-7022055</v>
      </c>
      <c r="H24" s="75">
        <f t="shared" si="4"/>
        <v>-10791926</v>
      </c>
      <c r="I24" s="75">
        <f t="shared" si="4"/>
        <v>26484321</v>
      </c>
      <c r="J24" s="75">
        <f t="shared" si="4"/>
        <v>-14662659</v>
      </c>
      <c r="K24" s="75">
        <f t="shared" si="4"/>
        <v>-24263440</v>
      </c>
      <c r="L24" s="75">
        <f t="shared" si="4"/>
        <v>31048792</v>
      </c>
      <c r="M24" s="75">
        <f t="shared" si="4"/>
        <v>-7877307</v>
      </c>
      <c r="N24" s="75">
        <f t="shared" si="4"/>
        <v>-15918428</v>
      </c>
      <c r="O24" s="75">
        <f t="shared" si="4"/>
        <v>-14289940</v>
      </c>
      <c r="P24" s="75">
        <f t="shared" si="4"/>
        <v>20506922</v>
      </c>
      <c r="Q24" s="75">
        <f t="shared" si="4"/>
        <v>-9701446</v>
      </c>
      <c r="R24" s="75">
        <f t="shared" si="4"/>
        <v>-11263805</v>
      </c>
      <c r="S24" s="75">
        <f t="shared" si="4"/>
        <v>-10555717</v>
      </c>
      <c r="T24" s="75">
        <f t="shared" si="4"/>
        <v>0</v>
      </c>
      <c r="U24" s="75">
        <f t="shared" si="4"/>
        <v>-21819522</v>
      </c>
      <c r="V24" s="75">
        <f t="shared" si="4"/>
        <v>-12913954</v>
      </c>
      <c r="W24" s="75">
        <f t="shared" si="4"/>
        <v>-26413753</v>
      </c>
      <c r="X24" s="75">
        <f t="shared" si="4"/>
        <v>13499799</v>
      </c>
      <c r="Y24" s="76">
        <f>+IF(W24&lt;&gt;0,(X24/W24)*100,0)</f>
        <v>-51.10897720592753</v>
      </c>
      <c r="Z24" s="77">
        <f t="shared" si="4"/>
        <v>-26413753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118813267</v>
      </c>
      <c r="C27" s="21">
        <v>0</v>
      </c>
      <c r="D27" s="103">
        <v>10328004</v>
      </c>
      <c r="E27" s="104">
        <v>29506728</v>
      </c>
      <c r="F27" s="104">
        <v>0</v>
      </c>
      <c r="G27" s="104">
        <v>0</v>
      </c>
      <c r="H27" s="104">
        <v>44474</v>
      </c>
      <c r="I27" s="104">
        <v>44474</v>
      </c>
      <c r="J27" s="104">
        <v>217391</v>
      </c>
      <c r="K27" s="104">
        <v>0</v>
      </c>
      <c r="L27" s="104">
        <v>196976</v>
      </c>
      <c r="M27" s="104">
        <v>414367</v>
      </c>
      <c r="N27" s="104">
        <v>4274731</v>
      </c>
      <c r="O27" s="104">
        <v>24810</v>
      </c>
      <c r="P27" s="104">
        <v>98959</v>
      </c>
      <c r="Q27" s="104">
        <v>4398500</v>
      </c>
      <c r="R27" s="104">
        <v>0</v>
      </c>
      <c r="S27" s="104">
        <v>16000</v>
      </c>
      <c r="T27" s="104">
        <v>0</v>
      </c>
      <c r="U27" s="104">
        <v>16000</v>
      </c>
      <c r="V27" s="104">
        <v>4873341</v>
      </c>
      <c r="W27" s="104">
        <v>29506728</v>
      </c>
      <c r="X27" s="104">
        <v>-24633387</v>
      </c>
      <c r="Y27" s="105">
        <v>-83.48</v>
      </c>
      <c r="Z27" s="106">
        <v>29506728</v>
      </c>
    </row>
    <row r="28" spans="1:26" ht="12.75">
      <c r="A28" s="107" t="s">
        <v>47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10328004</v>
      </c>
      <c r="E31" s="59">
        <v>8404713</v>
      </c>
      <c r="F31" s="59">
        <v>0</v>
      </c>
      <c r="G31" s="59">
        <v>0</v>
      </c>
      <c r="H31" s="59">
        <v>44474</v>
      </c>
      <c r="I31" s="59">
        <v>44474</v>
      </c>
      <c r="J31" s="59">
        <v>0</v>
      </c>
      <c r="K31" s="59">
        <v>0</v>
      </c>
      <c r="L31" s="59">
        <v>196976</v>
      </c>
      <c r="M31" s="59">
        <v>196976</v>
      </c>
      <c r="N31" s="59">
        <v>4274731</v>
      </c>
      <c r="O31" s="59">
        <v>24810</v>
      </c>
      <c r="P31" s="59">
        <v>0</v>
      </c>
      <c r="Q31" s="59">
        <v>4299541</v>
      </c>
      <c r="R31" s="59">
        <v>0</v>
      </c>
      <c r="S31" s="59">
        <v>16000</v>
      </c>
      <c r="T31" s="59">
        <v>0</v>
      </c>
      <c r="U31" s="59">
        <v>16000</v>
      </c>
      <c r="V31" s="59">
        <v>4556991</v>
      </c>
      <c r="W31" s="59">
        <v>8404713</v>
      </c>
      <c r="X31" s="59">
        <v>-3847722</v>
      </c>
      <c r="Y31" s="60">
        <v>-45.78</v>
      </c>
      <c r="Z31" s="61">
        <v>8404713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10328004</v>
      </c>
      <c r="E32" s="104">
        <f t="shared" si="5"/>
        <v>8404713</v>
      </c>
      <c r="F32" s="104">
        <f t="shared" si="5"/>
        <v>0</v>
      </c>
      <c r="G32" s="104">
        <f t="shared" si="5"/>
        <v>0</v>
      </c>
      <c r="H32" s="104">
        <f t="shared" si="5"/>
        <v>44474</v>
      </c>
      <c r="I32" s="104">
        <f t="shared" si="5"/>
        <v>44474</v>
      </c>
      <c r="J32" s="104">
        <f t="shared" si="5"/>
        <v>0</v>
      </c>
      <c r="K32" s="104">
        <f t="shared" si="5"/>
        <v>0</v>
      </c>
      <c r="L32" s="104">
        <f t="shared" si="5"/>
        <v>196976</v>
      </c>
      <c r="M32" s="104">
        <f t="shared" si="5"/>
        <v>196976</v>
      </c>
      <c r="N32" s="104">
        <f t="shared" si="5"/>
        <v>4274731</v>
      </c>
      <c r="O32" s="104">
        <f t="shared" si="5"/>
        <v>24810</v>
      </c>
      <c r="P32" s="104">
        <f t="shared" si="5"/>
        <v>0</v>
      </c>
      <c r="Q32" s="104">
        <f t="shared" si="5"/>
        <v>4299541</v>
      </c>
      <c r="R32" s="104">
        <f t="shared" si="5"/>
        <v>0</v>
      </c>
      <c r="S32" s="104">
        <f t="shared" si="5"/>
        <v>16000</v>
      </c>
      <c r="T32" s="104">
        <f t="shared" si="5"/>
        <v>0</v>
      </c>
      <c r="U32" s="104">
        <f t="shared" si="5"/>
        <v>16000</v>
      </c>
      <c r="V32" s="104">
        <f t="shared" si="5"/>
        <v>4556991</v>
      </c>
      <c r="W32" s="104">
        <f t="shared" si="5"/>
        <v>8404713</v>
      </c>
      <c r="X32" s="104">
        <f t="shared" si="5"/>
        <v>-3847722</v>
      </c>
      <c r="Y32" s="105">
        <f>+IF(W32&lt;&gt;0,(X32/W32)*100,0)</f>
        <v>-45.78052813939036</v>
      </c>
      <c r="Z32" s="106">
        <f t="shared" si="5"/>
        <v>8404713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100193155</v>
      </c>
      <c r="C35" s="18">
        <v>0</v>
      </c>
      <c r="D35" s="58">
        <v>-35441760</v>
      </c>
      <c r="E35" s="59">
        <v>-56843771</v>
      </c>
      <c r="F35" s="59">
        <v>143758970</v>
      </c>
      <c r="G35" s="59">
        <v>-7171862</v>
      </c>
      <c r="H35" s="59">
        <v>-8368168</v>
      </c>
      <c r="I35" s="59">
        <v>128218940</v>
      </c>
      <c r="J35" s="59">
        <v>-14952685</v>
      </c>
      <c r="K35" s="59">
        <v>-24294430</v>
      </c>
      <c r="L35" s="59">
        <v>30804604</v>
      </c>
      <c r="M35" s="59">
        <v>-8442511</v>
      </c>
      <c r="N35" s="59">
        <v>-20331824</v>
      </c>
      <c r="O35" s="59">
        <v>-9357397</v>
      </c>
      <c r="P35" s="59">
        <v>20940645</v>
      </c>
      <c r="Q35" s="59">
        <v>-8748576</v>
      </c>
      <c r="R35" s="59">
        <v>-13058344</v>
      </c>
      <c r="S35" s="59">
        <v>-8205953</v>
      </c>
      <c r="T35" s="59">
        <v>0</v>
      </c>
      <c r="U35" s="59">
        <v>-21264297</v>
      </c>
      <c r="V35" s="59">
        <v>89763556</v>
      </c>
      <c r="W35" s="59">
        <v>-56843771</v>
      </c>
      <c r="X35" s="59">
        <v>146607327</v>
      </c>
      <c r="Y35" s="60">
        <v>-257.91</v>
      </c>
      <c r="Z35" s="61">
        <v>-56843771</v>
      </c>
    </row>
    <row r="36" spans="1:26" ht="12.75">
      <c r="A36" s="57" t="s">
        <v>53</v>
      </c>
      <c r="B36" s="18">
        <v>71157902</v>
      </c>
      <c r="C36" s="18">
        <v>0</v>
      </c>
      <c r="D36" s="58">
        <v>10328004</v>
      </c>
      <c r="E36" s="59">
        <v>29506728</v>
      </c>
      <c r="F36" s="59">
        <v>45859186</v>
      </c>
      <c r="G36" s="59">
        <v>0</v>
      </c>
      <c r="H36" s="59">
        <v>44474</v>
      </c>
      <c r="I36" s="59">
        <v>45903660</v>
      </c>
      <c r="J36" s="59">
        <v>217391</v>
      </c>
      <c r="K36" s="59">
        <v>0</v>
      </c>
      <c r="L36" s="59">
        <v>196976</v>
      </c>
      <c r="M36" s="59">
        <v>414367</v>
      </c>
      <c r="N36" s="59">
        <v>4274731</v>
      </c>
      <c r="O36" s="59">
        <v>-4273746</v>
      </c>
      <c r="P36" s="59">
        <v>-457866</v>
      </c>
      <c r="Q36" s="59">
        <v>-456881</v>
      </c>
      <c r="R36" s="59">
        <v>-556825</v>
      </c>
      <c r="S36" s="59">
        <v>16000</v>
      </c>
      <c r="T36" s="59">
        <v>0</v>
      </c>
      <c r="U36" s="59">
        <v>-540825</v>
      </c>
      <c r="V36" s="59">
        <v>45320321</v>
      </c>
      <c r="W36" s="59">
        <v>29506728</v>
      </c>
      <c r="X36" s="59">
        <v>15813593</v>
      </c>
      <c r="Y36" s="60">
        <v>53.59</v>
      </c>
      <c r="Z36" s="61">
        <v>29506728</v>
      </c>
    </row>
    <row r="37" spans="1:26" ht="12.75">
      <c r="A37" s="57" t="s">
        <v>54</v>
      </c>
      <c r="B37" s="18">
        <v>26733629</v>
      </c>
      <c r="C37" s="18">
        <v>0</v>
      </c>
      <c r="D37" s="58">
        <v>0</v>
      </c>
      <c r="E37" s="59">
        <v>-923291</v>
      </c>
      <c r="F37" s="59">
        <v>26123810</v>
      </c>
      <c r="G37" s="59">
        <v>-149809</v>
      </c>
      <c r="H37" s="59">
        <v>2468231</v>
      </c>
      <c r="I37" s="59">
        <v>28442232</v>
      </c>
      <c r="J37" s="59">
        <v>-72638</v>
      </c>
      <c r="K37" s="59">
        <v>-30994</v>
      </c>
      <c r="L37" s="59">
        <v>-47222</v>
      </c>
      <c r="M37" s="59">
        <v>-150854</v>
      </c>
      <c r="N37" s="59">
        <v>-138671</v>
      </c>
      <c r="O37" s="59">
        <v>658797</v>
      </c>
      <c r="P37" s="59">
        <v>-24144</v>
      </c>
      <c r="Q37" s="59">
        <v>495982</v>
      </c>
      <c r="R37" s="59">
        <v>-2351369</v>
      </c>
      <c r="S37" s="59">
        <v>2365760</v>
      </c>
      <c r="T37" s="59">
        <v>0</v>
      </c>
      <c r="U37" s="59">
        <v>14391</v>
      </c>
      <c r="V37" s="59">
        <v>28801751</v>
      </c>
      <c r="W37" s="59">
        <v>-923291</v>
      </c>
      <c r="X37" s="59">
        <v>29725042</v>
      </c>
      <c r="Y37" s="60">
        <v>-3219.47</v>
      </c>
      <c r="Z37" s="61">
        <v>-923291</v>
      </c>
    </row>
    <row r="38" spans="1:26" ht="12.75">
      <c r="A38" s="57" t="s">
        <v>55</v>
      </c>
      <c r="B38" s="18">
        <v>30358372</v>
      </c>
      <c r="C38" s="18">
        <v>0</v>
      </c>
      <c r="D38" s="58">
        <v>0</v>
      </c>
      <c r="E38" s="59">
        <v>0</v>
      </c>
      <c r="F38" s="59">
        <v>27608083</v>
      </c>
      <c r="G38" s="59">
        <v>0</v>
      </c>
      <c r="H38" s="59">
        <v>0</v>
      </c>
      <c r="I38" s="59">
        <v>27608083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27608083</v>
      </c>
      <c r="W38" s="59">
        <v>0</v>
      </c>
      <c r="X38" s="59">
        <v>27608083</v>
      </c>
      <c r="Y38" s="60">
        <v>0</v>
      </c>
      <c r="Z38" s="61">
        <v>0</v>
      </c>
    </row>
    <row r="39" spans="1:26" ht="12.75">
      <c r="A39" s="57" t="s">
        <v>56</v>
      </c>
      <c r="B39" s="18">
        <v>130455206</v>
      </c>
      <c r="C39" s="18">
        <v>0</v>
      </c>
      <c r="D39" s="58">
        <v>0</v>
      </c>
      <c r="E39" s="59">
        <v>-26413751</v>
      </c>
      <c r="F39" s="59">
        <v>91587950</v>
      </c>
      <c r="G39" s="59">
        <v>0</v>
      </c>
      <c r="H39" s="59">
        <v>0</v>
      </c>
      <c r="I39" s="59">
        <v>91587950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91587950</v>
      </c>
      <c r="W39" s="59">
        <v>-26413751</v>
      </c>
      <c r="X39" s="59">
        <v>118001701</v>
      </c>
      <c r="Y39" s="60">
        <v>-446.74</v>
      </c>
      <c r="Z39" s="61">
        <v>-26413751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-22447233</v>
      </c>
      <c r="C42" s="18">
        <v>0</v>
      </c>
      <c r="D42" s="58">
        <v>-18827976</v>
      </c>
      <c r="E42" s="59">
        <v>-20127973</v>
      </c>
      <c r="F42" s="59">
        <v>43798759</v>
      </c>
      <c r="G42" s="59">
        <v>-3613420</v>
      </c>
      <c r="H42" s="59">
        <v>-11385640</v>
      </c>
      <c r="I42" s="59">
        <v>28799699</v>
      </c>
      <c r="J42" s="59">
        <v>-12127059</v>
      </c>
      <c r="K42" s="59">
        <v>-24802363</v>
      </c>
      <c r="L42" s="59">
        <v>30487877</v>
      </c>
      <c r="M42" s="59">
        <v>-6441545</v>
      </c>
      <c r="N42" s="59">
        <v>-10046902</v>
      </c>
      <c r="O42" s="59">
        <v>-10180004</v>
      </c>
      <c r="P42" s="59">
        <v>20523718</v>
      </c>
      <c r="Q42" s="59">
        <v>296812</v>
      </c>
      <c r="R42" s="59">
        <v>-11250363</v>
      </c>
      <c r="S42" s="59">
        <v>-9538442</v>
      </c>
      <c r="T42" s="59">
        <v>0</v>
      </c>
      <c r="U42" s="59">
        <v>-20788805</v>
      </c>
      <c r="V42" s="59">
        <v>1866161</v>
      </c>
      <c r="W42" s="59">
        <v>-20127973</v>
      </c>
      <c r="X42" s="59">
        <v>21994134</v>
      </c>
      <c r="Y42" s="60">
        <v>-109.27</v>
      </c>
      <c r="Z42" s="61">
        <v>-20127973</v>
      </c>
    </row>
    <row r="43" spans="1:26" ht="12.75">
      <c r="A43" s="57" t="s">
        <v>59</v>
      </c>
      <c r="B43" s="18">
        <v>0</v>
      </c>
      <c r="C43" s="18">
        <v>0</v>
      </c>
      <c r="D43" s="58">
        <v>-10273229</v>
      </c>
      <c r="E43" s="59">
        <v>-29451953</v>
      </c>
      <c r="F43" s="59">
        <v>-54775</v>
      </c>
      <c r="G43" s="59">
        <v>54775</v>
      </c>
      <c r="H43" s="59">
        <v>-46796</v>
      </c>
      <c r="I43" s="59">
        <v>-46796</v>
      </c>
      <c r="J43" s="59">
        <v>-250000</v>
      </c>
      <c r="K43" s="59">
        <v>0</v>
      </c>
      <c r="L43" s="59">
        <v>-198330</v>
      </c>
      <c r="M43" s="59">
        <v>-448330</v>
      </c>
      <c r="N43" s="59">
        <v>-4913915</v>
      </c>
      <c r="O43" s="59">
        <v>-24810</v>
      </c>
      <c r="P43" s="59">
        <v>-113803</v>
      </c>
      <c r="Q43" s="59">
        <v>-5052528</v>
      </c>
      <c r="R43" s="59">
        <v>0</v>
      </c>
      <c r="S43" s="59">
        <v>-16000</v>
      </c>
      <c r="T43" s="59">
        <v>0</v>
      </c>
      <c r="U43" s="59">
        <v>-16000</v>
      </c>
      <c r="V43" s="59">
        <v>-5563654</v>
      </c>
      <c r="W43" s="59">
        <v>-29451953</v>
      </c>
      <c r="X43" s="59">
        <v>23888299</v>
      </c>
      <c r="Y43" s="60">
        <v>-81.11</v>
      </c>
      <c r="Z43" s="61">
        <v>-29451953</v>
      </c>
    </row>
    <row r="44" spans="1:26" ht="12.75">
      <c r="A44" s="57" t="s">
        <v>60</v>
      </c>
      <c r="B44" s="18">
        <v>0</v>
      </c>
      <c r="C44" s="18">
        <v>0</v>
      </c>
      <c r="D44" s="58">
        <v>-2000</v>
      </c>
      <c r="E44" s="59">
        <v>-2000</v>
      </c>
      <c r="F44" s="59">
        <v>2000</v>
      </c>
      <c r="G44" s="59">
        <v>-2000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-2000</v>
      </c>
      <c r="X44" s="59">
        <v>2000</v>
      </c>
      <c r="Y44" s="60">
        <v>-100</v>
      </c>
      <c r="Z44" s="61">
        <v>-2000</v>
      </c>
    </row>
    <row r="45" spans="1:26" ht="12.75">
      <c r="A45" s="68" t="s">
        <v>61</v>
      </c>
      <c r="B45" s="21">
        <v>106428903</v>
      </c>
      <c r="C45" s="21">
        <v>0</v>
      </c>
      <c r="D45" s="103">
        <v>-29103205</v>
      </c>
      <c r="E45" s="104">
        <v>-49581926</v>
      </c>
      <c r="F45" s="104">
        <v>131239846</v>
      </c>
      <c r="G45" s="104">
        <f>+F45+G42+G43+G44+G83</f>
        <v>127679201</v>
      </c>
      <c r="H45" s="104">
        <f>+G45+H42+H43+H44+H83</f>
        <v>116246765</v>
      </c>
      <c r="I45" s="104">
        <f>+H45</f>
        <v>116246765</v>
      </c>
      <c r="J45" s="104">
        <f>+H45+J42+J43+J44+J83</f>
        <v>103869706</v>
      </c>
      <c r="K45" s="104">
        <f>+J45+K42+K43+K44+K83</f>
        <v>79067343</v>
      </c>
      <c r="L45" s="104">
        <f>+K45+L42+L43+L44+L83</f>
        <v>109356890</v>
      </c>
      <c r="M45" s="104">
        <f>+L45</f>
        <v>109356890</v>
      </c>
      <c r="N45" s="104">
        <f>+L45+N42+N43+N44+N83</f>
        <v>94396073</v>
      </c>
      <c r="O45" s="104">
        <f>+N45+O42+O43+O44+O83</f>
        <v>84191259</v>
      </c>
      <c r="P45" s="104">
        <f>+O45+P42+P43+P44+P83</f>
        <v>104601174</v>
      </c>
      <c r="Q45" s="104">
        <f>+P45</f>
        <v>104601174</v>
      </c>
      <c r="R45" s="104">
        <f>+P45+R42+R43+R44+R83</f>
        <v>93350811</v>
      </c>
      <c r="S45" s="104">
        <f>+R45+S42+S43+S44+S83</f>
        <v>83796369</v>
      </c>
      <c r="T45" s="104">
        <f>+S45+T42+T43+T44+T83</f>
        <v>83796369</v>
      </c>
      <c r="U45" s="104">
        <f>+T45</f>
        <v>83796369</v>
      </c>
      <c r="V45" s="104">
        <f>+U45</f>
        <v>83796369</v>
      </c>
      <c r="W45" s="104">
        <f>+W83+W42+W43+W44</f>
        <v>-49581926</v>
      </c>
      <c r="X45" s="104">
        <f>+V45-W45</f>
        <v>133378295</v>
      </c>
      <c r="Y45" s="105">
        <f>+IF(W45&lt;&gt;0,+(X45/W45)*100,0)</f>
        <v>-269.0058772626138</v>
      </c>
      <c r="Z45" s="106">
        <v>-49581926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169</v>
      </c>
      <c r="C75" s="27">
        <v>0</v>
      </c>
      <c r="D75" s="28">
        <v>120</v>
      </c>
      <c r="E75" s="29">
        <v>120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1</v>
      </c>
      <c r="M75" s="29">
        <v>1</v>
      </c>
      <c r="N75" s="29">
        <v>0</v>
      </c>
      <c r="O75" s="29">
        <v>0</v>
      </c>
      <c r="P75" s="29">
        <v>26</v>
      </c>
      <c r="Q75" s="29">
        <v>26</v>
      </c>
      <c r="R75" s="29">
        <v>0</v>
      </c>
      <c r="S75" s="29">
        <v>-26</v>
      </c>
      <c r="T75" s="29">
        <v>0</v>
      </c>
      <c r="U75" s="29">
        <v>-26</v>
      </c>
      <c r="V75" s="29">
        <v>1</v>
      </c>
      <c r="W75" s="29">
        <v>120</v>
      </c>
      <c r="X75" s="29">
        <v>0</v>
      </c>
      <c r="Y75" s="28">
        <v>0</v>
      </c>
      <c r="Z75" s="30">
        <v>120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128876136</v>
      </c>
      <c r="C83" s="18"/>
      <c r="D83" s="19"/>
      <c r="E83" s="20"/>
      <c r="F83" s="20">
        <v>87493862</v>
      </c>
      <c r="G83" s="20"/>
      <c r="H83" s="20"/>
      <c r="I83" s="20">
        <v>87493862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87493862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36281988</v>
      </c>
      <c r="C5" s="18">
        <v>0</v>
      </c>
      <c r="D5" s="58">
        <v>37508820</v>
      </c>
      <c r="E5" s="59">
        <v>37405602</v>
      </c>
      <c r="F5" s="59">
        <v>3108029</v>
      </c>
      <c r="G5" s="59">
        <v>3109478</v>
      </c>
      <c r="H5" s="59">
        <v>3105626</v>
      </c>
      <c r="I5" s="59">
        <v>9323133</v>
      </c>
      <c r="J5" s="59">
        <v>3108423</v>
      </c>
      <c r="K5" s="59">
        <v>3108423</v>
      </c>
      <c r="L5" s="59">
        <v>3107993</v>
      </c>
      <c r="M5" s="59">
        <v>9324839</v>
      </c>
      <c r="N5" s="59">
        <v>3108162</v>
      </c>
      <c r="O5" s="59">
        <v>3105001</v>
      </c>
      <c r="P5" s="59">
        <v>3107971</v>
      </c>
      <c r="Q5" s="59">
        <v>9321134</v>
      </c>
      <c r="R5" s="59">
        <v>3107620</v>
      </c>
      <c r="S5" s="59">
        <v>3107493</v>
      </c>
      <c r="T5" s="59">
        <v>0</v>
      </c>
      <c r="U5" s="59">
        <v>6215113</v>
      </c>
      <c r="V5" s="59">
        <v>34184219</v>
      </c>
      <c r="W5" s="59">
        <v>37405602</v>
      </c>
      <c r="X5" s="59">
        <v>-3221383</v>
      </c>
      <c r="Y5" s="60">
        <v>-8.61</v>
      </c>
      <c r="Z5" s="61">
        <v>37405602</v>
      </c>
    </row>
    <row r="6" spans="1:26" ht="12.75">
      <c r="A6" s="57" t="s">
        <v>32</v>
      </c>
      <c r="B6" s="18">
        <v>54353038</v>
      </c>
      <c r="C6" s="18">
        <v>0</v>
      </c>
      <c r="D6" s="58">
        <v>65756676</v>
      </c>
      <c r="E6" s="59">
        <v>64845294</v>
      </c>
      <c r="F6" s="59">
        <v>4595102</v>
      </c>
      <c r="G6" s="59">
        <v>5176261</v>
      </c>
      <c r="H6" s="59">
        <v>5044658</v>
      </c>
      <c r="I6" s="59">
        <v>14816021</v>
      </c>
      <c r="J6" s="59">
        <v>5767472</v>
      </c>
      <c r="K6" s="59">
        <v>5834730</v>
      </c>
      <c r="L6" s="59">
        <v>5877289</v>
      </c>
      <c r="M6" s="59">
        <v>17479491</v>
      </c>
      <c r="N6" s="59">
        <v>5784106</v>
      </c>
      <c r="O6" s="59">
        <v>5884347</v>
      </c>
      <c r="P6" s="59">
        <v>5806218</v>
      </c>
      <c r="Q6" s="59">
        <v>17474671</v>
      </c>
      <c r="R6" s="59">
        <v>5631537</v>
      </c>
      <c r="S6" s="59">
        <v>5125074</v>
      </c>
      <c r="T6" s="59">
        <v>0</v>
      </c>
      <c r="U6" s="59">
        <v>10756611</v>
      </c>
      <c r="V6" s="59">
        <v>60526794</v>
      </c>
      <c r="W6" s="59">
        <v>64845294</v>
      </c>
      <c r="X6" s="59">
        <v>-4318500</v>
      </c>
      <c r="Y6" s="60">
        <v>-6.66</v>
      </c>
      <c r="Z6" s="61">
        <v>64845294</v>
      </c>
    </row>
    <row r="7" spans="1:26" ht="12.75">
      <c r="A7" s="57" t="s">
        <v>33</v>
      </c>
      <c r="B7" s="18">
        <v>4017399</v>
      </c>
      <c r="C7" s="18">
        <v>0</v>
      </c>
      <c r="D7" s="58">
        <v>3684780</v>
      </c>
      <c r="E7" s="59">
        <v>5569998</v>
      </c>
      <c r="F7" s="59">
        <v>486011</v>
      </c>
      <c r="G7" s="59">
        <v>492183</v>
      </c>
      <c r="H7" s="59">
        <v>452714</v>
      </c>
      <c r="I7" s="59">
        <v>1430908</v>
      </c>
      <c r="J7" s="59">
        <v>443151</v>
      </c>
      <c r="K7" s="59">
        <v>396941</v>
      </c>
      <c r="L7" s="59">
        <v>514941</v>
      </c>
      <c r="M7" s="59">
        <v>1355033</v>
      </c>
      <c r="N7" s="59">
        <v>508610</v>
      </c>
      <c r="O7" s="59">
        <v>429583</v>
      </c>
      <c r="P7" s="59">
        <v>416392</v>
      </c>
      <c r="Q7" s="59">
        <v>1354585</v>
      </c>
      <c r="R7" s="59">
        <v>264058</v>
      </c>
      <c r="S7" s="59">
        <v>168482</v>
      </c>
      <c r="T7" s="59">
        <v>0</v>
      </c>
      <c r="U7" s="59">
        <v>432540</v>
      </c>
      <c r="V7" s="59">
        <v>4573066</v>
      </c>
      <c r="W7" s="59">
        <v>5569998</v>
      </c>
      <c r="X7" s="59">
        <v>-996932</v>
      </c>
      <c r="Y7" s="60">
        <v>-17.9</v>
      </c>
      <c r="Z7" s="61">
        <v>5569998</v>
      </c>
    </row>
    <row r="8" spans="1:26" ht="12.75">
      <c r="A8" s="57" t="s">
        <v>34</v>
      </c>
      <c r="B8" s="18">
        <v>133485000</v>
      </c>
      <c r="C8" s="18">
        <v>0</v>
      </c>
      <c r="D8" s="58">
        <v>148974012</v>
      </c>
      <c r="E8" s="59">
        <v>149570012</v>
      </c>
      <c r="F8" s="59">
        <v>60416000</v>
      </c>
      <c r="G8" s="59">
        <v>0</v>
      </c>
      <c r="H8" s="59">
        <v>0</v>
      </c>
      <c r="I8" s="59">
        <v>60416000</v>
      </c>
      <c r="J8" s="59">
        <v>0</v>
      </c>
      <c r="K8" s="59">
        <v>0</v>
      </c>
      <c r="L8" s="59">
        <v>48332000</v>
      </c>
      <c r="M8" s="59">
        <v>48332000</v>
      </c>
      <c r="N8" s="59">
        <v>0</v>
      </c>
      <c r="O8" s="59">
        <v>300</v>
      </c>
      <c r="P8" s="59">
        <v>38726858</v>
      </c>
      <c r="Q8" s="59">
        <v>38727158</v>
      </c>
      <c r="R8" s="59">
        <v>0</v>
      </c>
      <c r="S8" s="59">
        <v>0</v>
      </c>
      <c r="T8" s="59">
        <v>0</v>
      </c>
      <c r="U8" s="59">
        <v>0</v>
      </c>
      <c r="V8" s="59">
        <v>147475158</v>
      </c>
      <c r="W8" s="59">
        <v>149570012</v>
      </c>
      <c r="X8" s="59">
        <v>-2094854</v>
      </c>
      <c r="Y8" s="60">
        <v>-1.4</v>
      </c>
      <c r="Z8" s="61">
        <v>149570012</v>
      </c>
    </row>
    <row r="9" spans="1:26" ht="12.75">
      <c r="A9" s="57" t="s">
        <v>35</v>
      </c>
      <c r="B9" s="18">
        <v>19410691</v>
      </c>
      <c r="C9" s="18">
        <v>0</v>
      </c>
      <c r="D9" s="58">
        <v>12702792</v>
      </c>
      <c r="E9" s="59">
        <v>14203752</v>
      </c>
      <c r="F9" s="59">
        <v>761300</v>
      </c>
      <c r="G9" s="59">
        <v>770776</v>
      </c>
      <c r="H9" s="59">
        <v>811717</v>
      </c>
      <c r="I9" s="59">
        <v>2343793</v>
      </c>
      <c r="J9" s="59">
        <v>785613</v>
      </c>
      <c r="K9" s="59">
        <v>689830</v>
      </c>
      <c r="L9" s="59">
        <v>2794176</v>
      </c>
      <c r="M9" s="59">
        <v>4269619</v>
      </c>
      <c r="N9" s="59">
        <v>693931</v>
      </c>
      <c r="O9" s="59">
        <v>699070</v>
      </c>
      <c r="P9" s="59">
        <v>640344</v>
      </c>
      <c r="Q9" s="59">
        <v>2033345</v>
      </c>
      <c r="R9" s="59">
        <v>603249</v>
      </c>
      <c r="S9" s="59">
        <v>631470</v>
      </c>
      <c r="T9" s="59">
        <v>0</v>
      </c>
      <c r="U9" s="59">
        <v>1234719</v>
      </c>
      <c r="V9" s="59">
        <v>9881476</v>
      </c>
      <c r="W9" s="59">
        <v>14203752</v>
      </c>
      <c r="X9" s="59">
        <v>-4322276</v>
      </c>
      <c r="Y9" s="60">
        <v>-30.43</v>
      </c>
      <c r="Z9" s="61">
        <v>14203752</v>
      </c>
    </row>
    <row r="10" spans="1:26" ht="20.25">
      <c r="A10" s="62" t="s">
        <v>109</v>
      </c>
      <c r="B10" s="63">
        <f>SUM(B5:B9)</f>
        <v>247548116</v>
      </c>
      <c r="C10" s="63">
        <f>SUM(C5:C9)</f>
        <v>0</v>
      </c>
      <c r="D10" s="64">
        <f aca="true" t="shared" si="0" ref="D10:Z10">SUM(D5:D9)</f>
        <v>268627080</v>
      </c>
      <c r="E10" s="65">
        <f t="shared" si="0"/>
        <v>271594658</v>
      </c>
      <c r="F10" s="65">
        <f t="shared" si="0"/>
        <v>69366442</v>
      </c>
      <c r="G10" s="65">
        <f t="shared" si="0"/>
        <v>9548698</v>
      </c>
      <c r="H10" s="65">
        <f t="shared" si="0"/>
        <v>9414715</v>
      </c>
      <c r="I10" s="65">
        <f t="shared" si="0"/>
        <v>88329855</v>
      </c>
      <c r="J10" s="65">
        <f t="shared" si="0"/>
        <v>10104659</v>
      </c>
      <c r="K10" s="65">
        <f t="shared" si="0"/>
        <v>10029924</v>
      </c>
      <c r="L10" s="65">
        <f t="shared" si="0"/>
        <v>60626399</v>
      </c>
      <c r="M10" s="65">
        <f t="shared" si="0"/>
        <v>80760982</v>
      </c>
      <c r="N10" s="65">
        <f t="shared" si="0"/>
        <v>10094809</v>
      </c>
      <c r="O10" s="65">
        <f t="shared" si="0"/>
        <v>10118301</v>
      </c>
      <c r="P10" s="65">
        <f t="shared" si="0"/>
        <v>48697783</v>
      </c>
      <c r="Q10" s="65">
        <f t="shared" si="0"/>
        <v>68910893</v>
      </c>
      <c r="R10" s="65">
        <f t="shared" si="0"/>
        <v>9606464</v>
      </c>
      <c r="S10" s="65">
        <f t="shared" si="0"/>
        <v>9032519</v>
      </c>
      <c r="T10" s="65">
        <f t="shared" si="0"/>
        <v>0</v>
      </c>
      <c r="U10" s="65">
        <f t="shared" si="0"/>
        <v>18638983</v>
      </c>
      <c r="V10" s="65">
        <f t="shared" si="0"/>
        <v>256640713</v>
      </c>
      <c r="W10" s="65">
        <f t="shared" si="0"/>
        <v>271594658</v>
      </c>
      <c r="X10" s="65">
        <f t="shared" si="0"/>
        <v>-14953945</v>
      </c>
      <c r="Y10" s="66">
        <f>+IF(W10&lt;&gt;0,(X10/W10)*100,0)</f>
        <v>-5.505979060898908</v>
      </c>
      <c r="Z10" s="67">
        <f t="shared" si="0"/>
        <v>271594658</v>
      </c>
    </row>
    <row r="11" spans="1:26" ht="12.75">
      <c r="A11" s="57" t="s">
        <v>36</v>
      </c>
      <c r="B11" s="18">
        <v>74510953</v>
      </c>
      <c r="C11" s="18">
        <v>0</v>
      </c>
      <c r="D11" s="58">
        <v>93981636</v>
      </c>
      <c r="E11" s="59">
        <v>90067494</v>
      </c>
      <c r="F11" s="59">
        <v>6650693</v>
      </c>
      <c r="G11" s="59">
        <v>6688529</v>
      </c>
      <c r="H11" s="59">
        <v>6528190</v>
      </c>
      <c r="I11" s="59">
        <v>19867412</v>
      </c>
      <c r="J11" s="59">
        <v>6573173</v>
      </c>
      <c r="K11" s="59">
        <v>13205013</v>
      </c>
      <c r="L11" s="59">
        <v>-214939</v>
      </c>
      <c r="M11" s="59">
        <v>19563247</v>
      </c>
      <c r="N11" s="59">
        <v>8991995</v>
      </c>
      <c r="O11" s="59">
        <v>4423139</v>
      </c>
      <c r="P11" s="59">
        <v>6271216</v>
      </c>
      <c r="Q11" s="59">
        <v>19686350</v>
      </c>
      <c r="R11" s="59">
        <v>7147498</v>
      </c>
      <c r="S11" s="59">
        <v>7077265</v>
      </c>
      <c r="T11" s="59">
        <v>0</v>
      </c>
      <c r="U11" s="59">
        <v>14224763</v>
      </c>
      <c r="V11" s="59">
        <v>73341772</v>
      </c>
      <c r="W11" s="59">
        <v>90067494</v>
      </c>
      <c r="X11" s="59">
        <v>-16725722</v>
      </c>
      <c r="Y11" s="60">
        <v>-18.57</v>
      </c>
      <c r="Z11" s="61">
        <v>90067494</v>
      </c>
    </row>
    <row r="12" spans="1:26" ht="12.75">
      <c r="A12" s="57" t="s">
        <v>37</v>
      </c>
      <c r="B12" s="18">
        <v>13825840</v>
      </c>
      <c r="C12" s="18">
        <v>0</v>
      </c>
      <c r="D12" s="58">
        <v>14533344</v>
      </c>
      <c r="E12" s="59">
        <v>14533344</v>
      </c>
      <c r="F12" s="59">
        <v>1138200</v>
      </c>
      <c r="G12" s="59">
        <v>1114654</v>
      </c>
      <c r="H12" s="59">
        <v>1081726</v>
      </c>
      <c r="I12" s="59">
        <v>3334580</v>
      </c>
      <c r="J12" s="59">
        <v>1093931</v>
      </c>
      <c r="K12" s="59">
        <v>2258372</v>
      </c>
      <c r="L12" s="59">
        <v>2929</v>
      </c>
      <c r="M12" s="59">
        <v>3355232</v>
      </c>
      <c r="N12" s="59">
        <v>1072963</v>
      </c>
      <c r="O12" s="59">
        <v>1100381</v>
      </c>
      <c r="P12" s="59">
        <v>1098640</v>
      </c>
      <c r="Q12" s="59">
        <v>3271984</v>
      </c>
      <c r="R12" s="59">
        <v>1098051</v>
      </c>
      <c r="S12" s="59">
        <v>1350489</v>
      </c>
      <c r="T12" s="59">
        <v>0</v>
      </c>
      <c r="U12" s="59">
        <v>2448540</v>
      </c>
      <c r="V12" s="59">
        <v>12410336</v>
      </c>
      <c r="W12" s="59">
        <v>14533344</v>
      </c>
      <c r="X12" s="59">
        <v>-2123008</v>
      </c>
      <c r="Y12" s="60">
        <v>-14.61</v>
      </c>
      <c r="Z12" s="61">
        <v>14533344</v>
      </c>
    </row>
    <row r="13" spans="1:26" ht="12.75">
      <c r="A13" s="57" t="s">
        <v>110</v>
      </c>
      <c r="B13" s="18">
        <v>47002588</v>
      </c>
      <c r="C13" s="18">
        <v>0</v>
      </c>
      <c r="D13" s="58">
        <v>52000008</v>
      </c>
      <c r="E13" s="59">
        <v>52000008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52000008</v>
      </c>
      <c r="X13" s="59">
        <v>-52000008</v>
      </c>
      <c r="Y13" s="60">
        <v>-100</v>
      </c>
      <c r="Z13" s="61">
        <v>52000008</v>
      </c>
    </row>
    <row r="14" spans="1:26" ht="12.75">
      <c r="A14" s="57" t="s">
        <v>38</v>
      </c>
      <c r="B14" s="18">
        <v>2031512</v>
      </c>
      <c r="C14" s="18">
        <v>0</v>
      </c>
      <c r="D14" s="58">
        <v>145656</v>
      </c>
      <c r="E14" s="59">
        <v>105654</v>
      </c>
      <c r="F14" s="59">
        <v>0</v>
      </c>
      <c r="G14" s="59">
        <v>0</v>
      </c>
      <c r="H14" s="59">
        <v>52155</v>
      </c>
      <c r="I14" s="59">
        <v>52155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52155</v>
      </c>
      <c r="W14" s="59">
        <v>105654</v>
      </c>
      <c r="X14" s="59">
        <v>-53499</v>
      </c>
      <c r="Y14" s="60">
        <v>-50.64</v>
      </c>
      <c r="Z14" s="61">
        <v>105654</v>
      </c>
    </row>
    <row r="15" spans="1:26" ht="12.75">
      <c r="A15" s="57" t="s">
        <v>39</v>
      </c>
      <c r="B15" s="18">
        <v>35686361</v>
      </c>
      <c r="C15" s="18">
        <v>0</v>
      </c>
      <c r="D15" s="58">
        <v>44555424</v>
      </c>
      <c r="E15" s="59">
        <v>41524422</v>
      </c>
      <c r="F15" s="59">
        <v>21930</v>
      </c>
      <c r="G15" s="59">
        <v>4660168</v>
      </c>
      <c r="H15" s="59">
        <v>4593110</v>
      </c>
      <c r="I15" s="59">
        <v>9275208</v>
      </c>
      <c r="J15" s="59">
        <v>2686910</v>
      </c>
      <c r="K15" s="59">
        <v>5972330</v>
      </c>
      <c r="L15" s="59">
        <v>87309</v>
      </c>
      <c r="M15" s="59">
        <v>8746549</v>
      </c>
      <c r="N15" s="59">
        <v>2759085</v>
      </c>
      <c r="O15" s="59">
        <v>3293878</v>
      </c>
      <c r="P15" s="59">
        <v>2877701</v>
      </c>
      <c r="Q15" s="59">
        <v>8930664</v>
      </c>
      <c r="R15" s="59">
        <v>2815468</v>
      </c>
      <c r="S15" s="59">
        <v>2334009</v>
      </c>
      <c r="T15" s="59">
        <v>0</v>
      </c>
      <c r="U15" s="59">
        <v>5149477</v>
      </c>
      <c r="V15" s="59">
        <v>32101898</v>
      </c>
      <c r="W15" s="59">
        <v>41524422</v>
      </c>
      <c r="X15" s="59">
        <v>-9422524</v>
      </c>
      <c r="Y15" s="60">
        <v>-22.69</v>
      </c>
      <c r="Z15" s="61">
        <v>41524422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67832939</v>
      </c>
      <c r="C17" s="18">
        <v>0</v>
      </c>
      <c r="D17" s="58">
        <v>93159240</v>
      </c>
      <c r="E17" s="59">
        <v>94257400</v>
      </c>
      <c r="F17" s="59">
        <v>4594212</v>
      </c>
      <c r="G17" s="59">
        <v>2521006</v>
      </c>
      <c r="H17" s="59">
        <v>6652571</v>
      </c>
      <c r="I17" s="59">
        <v>13767789</v>
      </c>
      <c r="J17" s="59">
        <v>5327357</v>
      </c>
      <c r="K17" s="59">
        <v>5959508</v>
      </c>
      <c r="L17" s="59">
        <v>6515893</v>
      </c>
      <c r="M17" s="59">
        <v>17802758</v>
      </c>
      <c r="N17" s="59">
        <v>4776934</v>
      </c>
      <c r="O17" s="59">
        <v>2959834</v>
      </c>
      <c r="P17" s="59">
        <v>5045044</v>
      </c>
      <c r="Q17" s="59">
        <v>12781812</v>
      </c>
      <c r="R17" s="59">
        <v>2445073</v>
      </c>
      <c r="S17" s="59">
        <v>4352595</v>
      </c>
      <c r="T17" s="59">
        <v>0</v>
      </c>
      <c r="U17" s="59">
        <v>6797668</v>
      </c>
      <c r="V17" s="59">
        <v>51150027</v>
      </c>
      <c r="W17" s="59">
        <v>94257400</v>
      </c>
      <c r="X17" s="59">
        <v>-43107373</v>
      </c>
      <c r="Y17" s="60">
        <v>-45.73</v>
      </c>
      <c r="Z17" s="61">
        <v>94257400</v>
      </c>
    </row>
    <row r="18" spans="1:26" ht="12.75">
      <c r="A18" s="68" t="s">
        <v>41</v>
      </c>
      <c r="B18" s="69">
        <f>SUM(B11:B17)</f>
        <v>240890193</v>
      </c>
      <c r="C18" s="69">
        <f>SUM(C11:C17)</f>
        <v>0</v>
      </c>
      <c r="D18" s="70">
        <f aca="true" t="shared" si="1" ref="D18:Z18">SUM(D11:D17)</f>
        <v>298375308</v>
      </c>
      <c r="E18" s="71">
        <f t="shared" si="1"/>
        <v>292488322</v>
      </c>
      <c r="F18" s="71">
        <f t="shared" si="1"/>
        <v>12405035</v>
      </c>
      <c r="G18" s="71">
        <f t="shared" si="1"/>
        <v>14984357</v>
      </c>
      <c r="H18" s="71">
        <f t="shared" si="1"/>
        <v>18907752</v>
      </c>
      <c r="I18" s="71">
        <f t="shared" si="1"/>
        <v>46297144</v>
      </c>
      <c r="J18" s="71">
        <f t="shared" si="1"/>
        <v>15681371</v>
      </c>
      <c r="K18" s="71">
        <f t="shared" si="1"/>
        <v>27395223</v>
      </c>
      <c r="L18" s="71">
        <f t="shared" si="1"/>
        <v>6391192</v>
      </c>
      <c r="M18" s="71">
        <f t="shared" si="1"/>
        <v>49467786</v>
      </c>
      <c r="N18" s="71">
        <f t="shared" si="1"/>
        <v>17600977</v>
      </c>
      <c r="O18" s="71">
        <f t="shared" si="1"/>
        <v>11777232</v>
      </c>
      <c r="P18" s="71">
        <f t="shared" si="1"/>
        <v>15292601</v>
      </c>
      <c r="Q18" s="71">
        <f t="shared" si="1"/>
        <v>44670810</v>
      </c>
      <c r="R18" s="71">
        <f t="shared" si="1"/>
        <v>13506090</v>
      </c>
      <c r="S18" s="71">
        <f t="shared" si="1"/>
        <v>15114358</v>
      </c>
      <c r="T18" s="71">
        <f t="shared" si="1"/>
        <v>0</v>
      </c>
      <c r="U18" s="71">
        <f t="shared" si="1"/>
        <v>28620448</v>
      </c>
      <c r="V18" s="71">
        <f t="shared" si="1"/>
        <v>169056188</v>
      </c>
      <c r="W18" s="71">
        <f t="shared" si="1"/>
        <v>292488322</v>
      </c>
      <c r="X18" s="71">
        <f t="shared" si="1"/>
        <v>-123432134</v>
      </c>
      <c r="Y18" s="66">
        <f>+IF(W18&lt;&gt;0,(X18/W18)*100,0)</f>
        <v>-42.20070502507105</v>
      </c>
      <c r="Z18" s="72">
        <f t="shared" si="1"/>
        <v>292488322</v>
      </c>
    </row>
    <row r="19" spans="1:26" ht="12.75">
      <c r="A19" s="68" t="s">
        <v>42</v>
      </c>
      <c r="B19" s="73">
        <f>+B10-B18</f>
        <v>6657923</v>
      </c>
      <c r="C19" s="73">
        <f>+C10-C18</f>
        <v>0</v>
      </c>
      <c r="D19" s="74">
        <f aca="true" t="shared" si="2" ref="D19:Z19">+D10-D18</f>
        <v>-29748228</v>
      </c>
      <c r="E19" s="75">
        <f t="shared" si="2"/>
        <v>-20893664</v>
      </c>
      <c r="F19" s="75">
        <f t="shared" si="2"/>
        <v>56961407</v>
      </c>
      <c r="G19" s="75">
        <f t="shared" si="2"/>
        <v>-5435659</v>
      </c>
      <c r="H19" s="75">
        <f t="shared" si="2"/>
        <v>-9493037</v>
      </c>
      <c r="I19" s="75">
        <f t="shared" si="2"/>
        <v>42032711</v>
      </c>
      <c r="J19" s="75">
        <f t="shared" si="2"/>
        <v>-5576712</v>
      </c>
      <c r="K19" s="75">
        <f t="shared" si="2"/>
        <v>-17365299</v>
      </c>
      <c r="L19" s="75">
        <f t="shared" si="2"/>
        <v>54235207</v>
      </c>
      <c r="M19" s="75">
        <f t="shared" si="2"/>
        <v>31293196</v>
      </c>
      <c r="N19" s="75">
        <f t="shared" si="2"/>
        <v>-7506168</v>
      </c>
      <c r="O19" s="75">
        <f t="shared" si="2"/>
        <v>-1658931</v>
      </c>
      <c r="P19" s="75">
        <f t="shared" si="2"/>
        <v>33405182</v>
      </c>
      <c r="Q19" s="75">
        <f t="shared" si="2"/>
        <v>24240083</v>
      </c>
      <c r="R19" s="75">
        <f t="shared" si="2"/>
        <v>-3899626</v>
      </c>
      <c r="S19" s="75">
        <f t="shared" si="2"/>
        <v>-6081839</v>
      </c>
      <c r="T19" s="75">
        <f t="shared" si="2"/>
        <v>0</v>
      </c>
      <c r="U19" s="75">
        <f t="shared" si="2"/>
        <v>-9981465</v>
      </c>
      <c r="V19" s="75">
        <f t="shared" si="2"/>
        <v>87584525</v>
      </c>
      <c r="W19" s="75">
        <f>IF(E10=E18,0,W10-W18)</f>
        <v>-20893664</v>
      </c>
      <c r="X19" s="75">
        <f t="shared" si="2"/>
        <v>108478189</v>
      </c>
      <c r="Y19" s="76">
        <f>+IF(W19&lt;&gt;0,(X19/W19)*100,0)</f>
        <v>-519.1917942204872</v>
      </c>
      <c r="Z19" s="77">
        <f t="shared" si="2"/>
        <v>-20893664</v>
      </c>
    </row>
    <row r="20" spans="1:26" ht="20.25">
      <c r="A20" s="78" t="s">
        <v>43</v>
      </c>
      <c r="B20" s="79">
        <v>33446324</v>
      </c>
      <c r="C20" s="79">
        <v>0</v>
      </c>
      <c r="D20" s="80">
        <v>33443004</v>
      </c>
      <c r="E20" s="81">
        <v>33443004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22214995</v>
      </c>
      <c r="Q20" s="81">
        <v>22214995</v>
      </c>
      <c r="R20" s="81">
        <v>0</v>
      </c>
      <c r="S20" s="81">
        <v>0</v>
      </c>
      <c r="T20" s="81">
        <v>0</v>
      </c>
      <c r="U20" s="81">
        <v>0</v>
      </c>
      <c r="V20" s="81">
        <v>22214995</v>
      </c>
      <c r="W20" s="81">
        <v>33443004</v>
      </c>
      <c r="X20" s="81">
        <v>-11228009</v>
      </c>
      <c r="Y20" s="82">
        <v>-33.57</v>
      </c>
      <c r="Z20" s="83">
        <v>33443004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40104247</v>
      </c>
      <c r="C22" s="91">
        <f>SUM(C19:C21)</f>
        <v>0</v>
      </c>
      <c r="D22" s="92">
        <f aca="true" t="shared" si="3" ref="D22:Z22">SUM(D19:D21)</f>
        <v>3694776</v>
      </c>
      <c r="E22" s="93">
        <f t="shared" si="3"/>
        <v>12549340</v>
      </c>
      <c r="F22" s="93">
        <f t="shared" si="3"/>
        <v>56961407</v>
      </c>
      <c r="G22" s="93">
        <f t="shared" si="3"/>
        <v>-5435659</v>
      </c>
      <c r="H22" s="93">
        <f t="shared" si="3"/>
        <v>-9493037</v>
      </c>
      <c r="I22" s="93">
        <f t="shared" si="3"/>
        <v>42032711</v>
      </c>
      <c r="J22" s="93">
        <f t="shared" si="3"/>
        <v>-5576712</v>
      </c>
      <c r="K22" s="93">
        <f t="shared" si="3"/>
        <v>-17365299</v>
      </c>
      <c r="L22" s="93">
        <f t="shared" si="3"/>
        <v>54235207</v>
      </c>
      <c r="M22" s="93">
        <f t="shared" si="3"/>
        <v>31293196</v>
      </c>
      <c r="N22" s="93">
        <f t="shared" si="3"/>
        <v>-7506168</v>
      </c>
      <c r="O22" s="93">
        <f t="shared" si="3"/>
        <v>-1658931</v>
      </c>
      <c r="P22" s="93">
        <f t="shared" si="3"/>
        <v>55620177</v>
      </c>
      <c r="Q22" s="93">
        <f t="shared" si="3"/>
        <v>46455078</v>
      </c>
      <c r="R22" s="93">
        <f t="shared" si="3"/>
        <v>-3899626</v>
      </c>
      <c r="S22" s="93">
        <f t="shared" si="3"/>
        <v>-6081839</v>
      </c>
      <c r="T22" s="93">
        <f t="shared" si="3"/>
        <v>0</v>
      </c>
      <c r="U22" s="93">
        <f t="shared" si="3"/>
        <v>-9981465</v>
      </c>
      <c r="V22" s="93">
        <f t="shared" si="3"/>
        <v>109799520</v>
      </c>
      <c r="W22" s="93">
        <f t="shared" si="3"/>
        <v>12549340</v>
      </c>
      <c r="X22" s="93">
        <f t="shared" si="3"/>
        <v>97250180</v>
      </c>
      <c r="Y22" s="94">
        <f>+IF(W22&lt;&gt;0,(X22/W22)*100,0)</f>
        <v>774.9425866220853</v>
      </c>
      <c r="Z22" s="95">
        <f t="shared" si="3"/>
        <v>12549340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40104247</v>
      </c>
      <c r="C24" s="73">
        <f>SUM(C22:C23)</f>
        <v>0</v>
      </c>
      <c r="D24" s="74">
        <f aca="true" t="shared" si="4" ref="D24:Z24">SUM(D22:D23)</f>
        <v>3694776</v>
      </c>
      <c r="E24" s="75">
        <f t="shared" si="4"/>
        <v>12549340</v>
      </c>
      <c r="F24" s="75">
        <f t="shared" si="4"/>
        <v>56961407</v>
      </c>
      <c r="G24" s="75">
        <f t="shared" si="4"/>
        <v>-5435659</v>
      </c>
      <c r="H24" s="75">
        <f t="shared" si="4"/>
        <v>-9493037</v>
      </c>
      <c r="I24" s="75">
        <f t="shared" si="4"/>
        <v>42032711</v>
      </c>
      <c r="J24" s="75">
        <f t="shared" si="4"/>
        <v>-5576712</v>
      </c>
      <c r="K24" s="75">
        <f t="shared" si="4"/>
        <v>-17365299</v>
      </c>
      <c r="L24" s="75">
        <f t="shared" si="4"/>
        <v>54235207</v>
      </c>
      <c r="M24" s="75">
        <f t="shared" si="4"/>
        <v>31293196</v>
      </c>
      <c r="N24" s="75">
        <f t="shared" si="4"/>
        <v>-7506168</v>
      </c>
      <c r="O24" s="75">
        <f t="shared" si="4"/>
        <v>-1658931</v>
      </c>
      <c r="P24" s="75">
        <f t="shared" si="4"/>
        <v>55620177</v>
      </c>
      <c r="Q24" s="75">
        <f t="shared" si="4"/>
        <v>46455078</v>
      </c>
      <c r="R24" s="75">
        <f t="shared" si="4"/>
        <v>-3899626</v>
      </c>
      <c r="S24" s="75">
        <f t="shared" si="4"/>
        <v>-6081839</v>
      </c>
      <c r="T24" s="75">
        <f t="shared" si="4"/>
        <v>0</v>
      </c>
      <c r="U24" s="75">
        <f t="shared" si="4"/>
        <v>-9981465</v>
      </c>
      <c r="V24" s="75">
        <f t="shared" si="4"/>
        <v>109799520</v>
      </c>
      <c r="W24" s="75">
        <f t="shared" si="4"/>
        <v>12549340</v>
      </c>
      <c r="X24" s="75">
        <f t="shared" si="4"/>
        <v>97250180</v>
      </c>
      <c r="Y24" s="76">
        <f>+IF(W24&lt;&gt;0,(X24/W24)*100,0)</f>
        <v>774.9425866220853</v>
      </c>
      <c r="Z24" s="77">
        <f t="shared" si="4"/>
        <v>12549340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-16408235</v>
      </c>
      <c r="C27" s="21">
        <v>0</v>
      </c>
      <c r="D27" s="103">
        <v>50216712</v>
      </c>
      <c r="E27" s="104">
        <v>50564276</v>
      </c>
      <c r="F27" s="104">
        <v>0</v>
      </c>
      <c r="G27" s="104">
        <v>3115335</v>
      </c>
      <c r="H27" s="104">
        <v>0</v>
      </c>
      <c r="I27" s="104">
        <v>3115335</v>
      </c>
      <c r="J27" s="104">
        <v>4059984</v>
      </c>
      <c r="K27" s="104">
        <v>57950</v>
      </c>
      <c r="L27" s="104">
        <v>7732042</v>
      </c>
      <c r="M27" s="104">
        <v>11849976</v>
      </c>
      <c r="N27" s="104">
        <v>2328145</v>
      </c>
      <c r="O27" s="104">
        <v>6248896</v>
      </c>
      <c r="P27" s="104">
        <v>6798485</v>
      </c>
      <c r="Q27" s="104">
        <v>15375526</v>
      </c>
      <c r="R27" s="104">
        <v>0</v>
      </c>
      <c r="S27" s="104">
        <v>3209924</v>
      </c>
      <c r="T27" s="104">
        <v>0</v>
      </c>
      <c r="U27" s="104">
        <v>3209924</v>
      </c>
      <c r="V27" s="104">
        <v>33550761</v>
      </c>
      <c r="W27" s="104">
        <v>50564276</v>
      </c>
      <c r="X27" s="104">
        <v>-17013515</v>
      </c>
      <c r="Y27" s="105">
        <v>-33.65</v>
      </c>
      <c r="Z27" s="106">
        <v>50564276</v>
      </c>
    </row>
    <row r="28" spans="1:26" ht="12.75">
      <c r="A28" s="107" t="s">
        <v>47</v>
      </c>
      <c r="B28" s="18">
        <v>-53305471</v>
      </c>
      <c r="C28" s="18">
        <v>0</v>
      </c>
      <c r="D28" s="58">
        <v>34536624</v>
      </c>
      <c r="E28" s="59">
        <v>34536624</v>
      </c>
      <c r="F28" s="59">
        <v>0</v>
      </c>
      <c r="G28" s="59">
        <v>2669476</v>
      </c>
      <c r="H28" s="59">
        <v>0</v>
      </c>
      <c r="I28" s="59">
        <v>2669476</v>
      </c>
      <c r="J28" s="59">
        <v>4058377</v>
      </c>
      <c r="K28" s="59">
        <v>0</v>
      </c>
      <c r="L28" s="59">
        <v>6694433</v>
      </c>
      <c r="M28" s="59">
        <v>10752810</v>
      </c>
      <c r="N28" s="59">
        <v>1289549</v>
      </c>
      <c r="O28" s="59">
        <v>5126283</v>
      </c>
      <c r="P28" s="59">
        <v>5819575</v>
      </c>
      <c r="Q28" s="59">
        <v>12235407</v>
      </c>
      <c r="R28" s="59">
        <v>0</v>
      </c>
      <c r="S28" s="59">
        <v>2317151</v>
      </c>
      <c r="T28" s="59">
        <v>0</v>
      </c>
      <c r="U28" s="59">
        <v>2317151</v>
      </c>
      <c r="V28" s="59">
        <v>27974844</v>
      </c>
      <c r="W28" s="59">
        <v>34536624</v>
      </c>
      <c r="X28" s="59">
        <v>-6561780</v>
      </c>
      <c r="Y28" s="60">
        <v>-19</v>
      </c>
      <c r="Z28" s="61">
        <v>34536624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-53305471</v>
      </c>
      <c r="C32" s="21">
        <f>SUM(C28:C31)</f>
        <v>0</v>
      </c>
      <c r="D32" s="103">
        <f aca="true" t="shared" si="5" ref="D32:Z32">SUM(D28:D31)</f>
        <v>34536624</v>
      </c>
      <c r="E32" s="104">
        <f t="shared" si="5"/>
        <v>34536624</v>
      </c>
      <c r="F32" s="104">
        <f t="shared" si="5"/>
        <v>0</v>
      </c>
      <c r="G32" s="104">
        <f t="shared" si="5"/>
        <v>2669476</v>
      </c>
      <c r="H32" s="104">
        <f t="shared" si="5"/>
        <v>0</v>
      </c>
      <c r="I32" s="104">
        <f t="shared" si="5"/>
        <v>2669476</v>
      </c>
      <c r="J32" s="104">
        <f t="shared" si="5"/>
        <v>4058377</v>
      </c>
      <c r="K32" s="104">
        <f t="shared" si="5"/>
        <v>0</v>
      </c>
      <c r="L32" s="104">
        <f t="shared" si="5"/>
        <v>6694433</v>
      </c>
      <c r="M32" s="104">
        <f t="shared" si="5"/>
        <v>10752810</v>
      </c>
      <c r="N32" s="104">
        <f t="shared" si="5"/>
        <v>1289549</v>
      </c>
      <c r="O32" s="104">
        <f t="shared" si="5"/>
        <v>5126283</v>
      </c>
      <c r="P32" s="104">
        <f t="shared" si="5"/>
        <v>5819575</v>
      </c>
      <c r="Q32" s="104">
        <f t="shared" si="5"/>
        <v>12235407</v>
      </c>
      <c r="R32" s="104">
        <f t="shared" si="5"/>
        <v>0</v>
      </c>
      <c r="S32" s="104">
        <f t="shared" si="5"/>
        <v>2317151</v>
      </c>
      <c r="T32" s="104">
        <f t="shared" si="5"/>
        <v>0</v>
      </c>
      <c r="U32" s="104">
        <f t="shared" si="5"/>
        <v>2317151</v>
      </c>
      <c r="V32" s="104">
        <f t="shared" si="5"/>
        <v>27974844</v>
      </c>
      <c r="W32" s="104">
        <f t="shared" si="5"/>
        <v>34536624</v>
      </c>
      <c r="X32" s="104">
        <f t="shared" si="5"/>
        <v>-6561780</v>
      </c>
      <c r="Y32" s="105">
        <f>+IF(W32&lt;&gt;0,(X32/W32)*100,0)</f>
        <v>-18.999482983629203</v>
      </c>
      <c r="Z32" s="106">
        <f t="shared" si="5"/>
        <v>34536624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274577221</v>
      </c>
      <c r="C35" s="18">
        <v>0</v>
      </c>
      <c r="D35" s="58">
        <v>88356744</v>
      </c>
      <c r="E35" s="59">
        <v>297776406</v>
      </c>
      <c r="F35" s="59">
        <v>339897804</v>
      </c>
      <c r="G35" s="59">
        <v>-2892931</v>
      </c>
      <c r="H35" s="59">
        <v>-7651259</v>
      </c>
      <c r="I35" s="59">
        <v>329353614</v>
      </c>
      <c r="J35" s="59">
        <v>-10030401</v>
      </c>
      <c r="K35" s="59">
        <v>-9761771</v>
      </c>
      <c r="L35" s="59">
        <v>50805803</v>
      </c>
      <c r="M35" s="59">
        <v>31013631</v>
      </c>
      <c r="N35" s="59">
        <v>-7115286</v>
      </c>
      <c r="O35" s="59">
        <v>-8860518</v>
      </c>
      <c r="P35" s="59">
        <v>35240245</v>
      </c>
      <c r="Q35" s="59">
        <v>19264441</v>
      </c>
      <c r="R35" s="59">
        <v>-3019257</v>
      </c>
      <c r="S35" s="59">
        <v>-6815207</v>
      </c>
      <c r="T35" s="59">
        <v>0</v>
      </c>
      <c r="U35" s="59">
        <v>-9834464</v>
      </c>
      <c r="V35" s="59">
        <v>369797222</v>
      </c>
      <c r="W35" s="59">
        <v>297776406</v>
      </c>
      <c r="X35" s="59">
        <v>72020816</v>
      </c>
      <c r="Y35" s="60">
        <v>24.19</v>
      </c>
      <c r="Z35" s="61">
        <v>297776406</v>
      </c>
    </row>
    <row r="36" spans="1:26" ht="12.75">
      <c r="A36" s="57" t="s">
        <v>53</v>
      </c>
      <c r="B36" s="18">
        <v>864131810</v>
      </c>
      <c r="C36" s="18">
        <v>0</v>
      </c>
      <c r="D36" s="58">
        <v>864991644</v>
      </c>
      <c r="E36" s="59">
        <v>909801152</v>
      </c>
      <c r="F36" s="59">
        <v>863763552</v>
      </c>
      <c r="G36" s="59">
        <v>3115335</v>
      </c>
      <c r="H36" s="59">
        <v>0</v>
      </c>
      <c r="I36" s="59">
        <v>866878887</v>
      </c>
      <c r="J36" s="59">
        <v>4059984</v>
      </c>
      <c r="K36" s="59">
        <v>57950</v>
      </c>
      <c r="L36" s="59">
        <v>7732042</v>
      </c>
      <c r="M36" s="59">
        <v>11849976</v>
      </c>
      <c r="N36" s="59">
        <v>2328145</v>
      </c>
      <c r="O36" s="59">
        <v>6248896</v>
      </c>
      <c r="P36" s="59">
        <v>6798485</v>
      </c>
      <c r="Q36" s="59">
        <v>15375526</v>
      </c>
      <c r="R36" s="59">
        <v>0</v>
      </c>
      <c r="S36" s="59">
        <v>3209924</v>
      </c>
      <c r="T36" s="59">
        <v>0</v>
      </c>
      <c r="U36" s="59">
        <v>3209924</v>
      </c>
      <c r="V36" s="59">
        <v>897314313</v>
      </c>
      <c r="W36" s="59">
        <v>909801152</v>
      </c>
      <c r="X36" s="59">
        <v>-12486839</v>
      </c>
      <c r="Y36" s="60">
        <v>-1.37</v>
      </c>
      <c r="Z36" s="61">
        <v>909801152</v>
      </c>
    </row>
    <row r="37" spans="1:26" ht="12.75">
      <c r="A37" s="57" t="s">
        <v>54</v>
      </c>
      <c r="B37" s="18">
        <v>97933979</v>
      </c>
      <c r="C37" s="18">
        <v>0</v>
      </c>
      <c r="D37" s="58">
        <v>881267388</v>
      </c>
      <c r="E37" s="59">
        <v>38727253</v>
      </c>
      <c r="F37" s="59">
        <v>105924896</v>
      </c>
      <c r="G37" s="59">
        <v>5658058</v>
      </c>
      <c r="H37" s="59">
        <v>1839699</v>
      </c>
      <c r="I37" s="59">
        <v>113422653</v>
      </c>
      <c r="J37" s="59">
        <v>-393703</v>
      </c>
      <c r="K37" s="59">
        <v>7661474</v>
      </c>
      <c r="L37" s="59">
        <v>4302625</v>
      </c>
      <c r="M37" s="59">
        <v>11570396</v>
      </c>
      <c r="N37" s="59">
        <v>2719026</v>
      </c>
      <c r="O37" s="59">
        <v>-1007902</v>
      </c>
      <c r="P37" s="59">
        <v>-13581456</v>
      </c>
      <c r="Q37" s="59">
        <v>-11870332</v>
      </c>
      <c r="R37" s="59">
        <v>880355</v>
      </c>
      <c r="S37" s="59">
        <v>2321545</v>
      </c>
      <c r="T37" s="59">
        <v>0</v>
      </c>
      <c r="U37" s="59">
        <v>3201900</v>
      </c>
      <c r="V37" s="59">
        <v>116324617</v>
      </c>
      <c r="W37" s="59">
        <v>38727253</v>
      </c>
      <c r="X37" s="59">
        <v>77597364</v>
      </c>
      <c r="Y37" s="60">
        <v>200.37</v>
      </c>
      <c r="Z37" s="61">
        <v>38727253</v>
      </c>
    </row>
    <row r="38" spans="1:26" ht="12.75">
      <c r="A38" s="57" t="s">
        <v>55</v>
      </c>
      <c r="B38" s="18">
        <v>38616016</v>
      </c>
      <c r="C38" s="18">
        <v>0</v>
      </c>
      <c r="D38" s="58">
        <v>41000004</v>
      </c>
      <c r="E38" s="59">
        <v>49081754</v>
      </c>
      <c r="F38" s="59">
        <v>38616016</v>
      </c>
      <c r="G38" s="59">
        <v>0</v>
      </c>
      <c r="H38" s="59">
        <v>0</v>
      </c>
      <c r="I38" s="59">
        <v>38616016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38616016</v>
      </c>
      <c r="W38" s="59">
        <v>49081754</v>
      </c>
      <c r="X38" s="59">
        <v>-10465738</v>
      </c>
      <c r="Y38" s="60">
        <v>-21.32</v>
      </c>
      <c r="Z38" s="61">
        <v>49081754</v>
      </c>
    </row>
    <row r="39" spans="1:26" ht="12.75">
      <c r="A39" s="57" t="s">
        <v>56</v>
      </c>
      <c r="B39" s="18">
        <v>964034217</v>
      </c>
      <c r="C39" s="18">
        <v>0</v>
      </c>
      <c r="D39" s="58">
        <v>27386220</v>
      </c>
      <c r="E39" s="59">
        <v>1116073775</v>
      </c>
      <c r="F39" s="59">
        <v>1002159036</v>
      </c>
      <c r="G39" s="59">
        <v>0</v>
      </c>
      <c r="H39" s="59">
        <v>2070</v>
      </c>
      <c r="I39" s="59">
        <v>1002161106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1002161106</v>
      </c>
      <c r="W39" s="59">
        <v>1116073775</v>
      </c>
      <c r="X39" s="59">
        <v>-113912669</v>
      </c>
      <c r="Y39" s="60">
        <v>-10.21</v>
      </c>
      <c r="Z39" s="61">
        <v>1116073775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70134120</v>
      </c>
      <c r="C42" s="18">
        <v>0</v>
      </c>
      <c r="D42" s="58">
        <v>-233054388</v>
      </c>
      <c r="E42" s="59">
        <v>-143733149</v>
      </c>
      <c r="F42" s="59">
        <v>75329162</v>
      </c>
      <c r="G42" s="59">
        <v>-3086022</v>
      </c>
      <c r="H42" s="59">
        <v>-10586906</v>
      </c>
      <c r="I42" s="59">
        <v>61656234</v>
      </c>
      <c r="J42" s="59">
        <v>-4722877</v>
      </c>
      <c r="K42" s="59">
        <v>-17573313</v>
      </c>
      <c r="L42" s="59">
        <v>62936773</v>
      </c>
      <c r="M42" s="59">
        <v>40640583</v>
      </c>
      <c r="N42" s="59">
        <v>-8775751</v>
      </c>
      <c r="O42" s="59">
        <v>-1520686</v>
      </c>
      <c r="P42" s="59">
        <v>38559928</v>
      </c>
      <c r="Q42" s="59">
        <v>28263491</v>
      </c>
      <c r="R42" s="59">
        <v>-7124252</v>
      </c>
      <c r="S42" s="59">
        <v>-6382846</v>
      </c>
      <c r="T42" s="59">
        <v>0</v>
      </c>
      <c r="U42" s="59">
        <v>-13507098</v>
      </c>
      <c r="V42" s="59">
        <v>117053210</v>
      </c>
      <c r="W42" s="59">
        <v>-143733149</v>
      </c>
      <c r="X42" s="59">
        <v>260786359</v>
      </c>
      <c r="Y42" s="60">
        <v>-181.44</v>
      </c>
      <c r="Z42" s="61">
        <v>-143733149</v>
      </c>
    </row>
    <row r="43" spans="1:26" ht="12.75">
      <c r="A43" s="57" t="s">
        <v>59</v>
      </c>
      <c r="B43" s="18">
        <v>-40440887</v>
      </c>
      <c r="C43" s="18">
        <v>0</v>
      </c>
      <c r="D43" s="58">
        <v>-890646888</v>
      </c>
      <c r="E43" s="59">
        <v>-76196815</v>
      </c>
      <c r="F43" s="59">
        <v>25044478</v>
      </c>
      <c r="G43" s="59">
        <v>-29193074</v>
      </c>
      <c r="H43" s="59">
        <v>0</v>
      </c>
      <c r="I43" s="59">
        <v>-4148596</v>
      </c>
      <c r="J43" s="59">
        <v>-4603063</v>
      </c>
      <c r="K43" s="59">
        <v>-66642</v>
      </c>
      <c r="L43" s="59">
        <v>-8761330</v>
      </c>
      <c r="M43" s="59">
        <v>-13431035</v>
      </c>
      <c r="N43" s="59">
        <v>-2662927</v>
      </c>
      <c r="O43" s="59">
        <v>-7003498</v>
      </c>
      <c r="P43" s="59">
        <v>-7704577</v>
      </c>
      <c r="Q43" s="59">
        <v>-17371002</v>
      </c>
      <c r="R43" s="59">
        <v>0</v>
      </c>
      <c r="S43" s="59">
        <v>-3637007</v>
      </c>
      <c r="T43" s="59">
        <v>0</v>
      </c>
      <c r="U43" s="59">
        <v>-3637007</v>
      </c>
      <c r="V43" s="59">
        <v>-38587640</v>
      </c>
      <c r="W43" s="59">
        <v>-76196815</v>
      </c>
      <c r="X43" s="59">
        <v>37609175</v>
      </c>
      <c r="Y43" s="60">
        <v>-49.36</v>
      </c>
      <c r="Z43" s="61">
        <v>-76196815</v>
      </c>
    </row>
    <row r="44" spans="1:26" ht="12.75">
      <c r="A44" s="57" t="s">
        <v>60</v>
      </c>
      <c r="B44" s="18">
        <v>1440125</v>
      </c>
      <c r="C44" s="18">
        <v>0</v>
      </c>
      <c r="D44" s="58">
        <v>-113395</v>
      </c>
      <c r="E44" s="59">
        <v>206908</v>
      </c>
      <c r="F44" s="59">
        <v>1280049</v>
      </c>
      <c r="G44" s="59">
        <v>-1416982</v>
      </c>
      <c r="H44" s="59">
        <v>1802</v>
      </c>
      <c r="I44" s="59">
        <v>-135131</v>
      </c>
      <c r="J44" s="59">
        <v>17160</v>
      </c>
      <c r="K44" s="59">
        <v>4976</v>
      </c>
      <c r="L44" s="59">
        <v>-20716</v>
      </c>
      <c r="M44" s="59">
        <v>1420</v>
      </c>
      <c r="N44" s="59">
        <v>14558</v>
      </c>
      <c r="O44" s="59">
        <v>14261</v>
      </c>
      <c r="P44" s="59">
        <v>-3442</v>
      </c>
      <c r="Q44" s="59">
        <v>25377</v>
      </c>
      <c r="R44" s="59">
        <v>-32901</v>
      </c>
      <c r="S44" s="59">
        <v>32901</v>
      </c>
      <c r="T44" s="59">
        <v>0</v>
      </c>
      <c r="U44" s="59">
        <v>0</v>
      </c>
      <c r="V44" s="59">
        <v>-108334</v>
      </c>
      <c r="W44" s="59">
        <v>93513</v>
      </c>
      <c r="X44" s="59">
        <v>-201847</v>
      </c>
      <c r="Y44" s="60">
        <v>-215.85</v>
      </c>
      <c r="Z44" s="61">
        <v>206908</v>
      </c>
    </row>
    <row r="45" spans="1:26" ht="12.75">
      <c r="A45" s="68" t="s">
        <v>61</v>
      </c>
      <c r="B45" s="21">
        <v>125300499</v>
      </c>
      <c r="C45" s="21">
        <v>0</v>
      </c>
      <c r="D45" s="103">
        <v>-207592291</v>
      </c>
      <c r="E45" s="104">
        <v>-103503374</v>
      </c>
      <c r="F45" s="104">
        <v>229416017</v>
      </c>
      <c r="G45" s="104">
        <f>+F45+G42+G43+G44+G83</f>
        <v>195719939</v>
      </c>
      <c r="H45" s="104">
        <f>+G45+H42+H43+H44+H83</f>
        <v>185134835</v>
      </c>
      <c r="I45" s="104">
        <f>+H45</f>
        <v>185134835</v>
      </c>
      <c r="J45" s="104">
        <f>+H45+J42+J43+J44+J83</f>
        <v>175826055</v>
      </c>
      <c r="K45" s="104">
        <f>+J45+K42+K43+K44+K83</f>
        <v>158191076</v>
      </c>
      <c r="L45" s="104">
        <f>+K45+L42+L43+L44+L83</f>
        <v>212345803</v>
      </c>
      <c r="M45" s="104">
        <f>+L45</f>
        <v>212345803</v>
      </c>
      <c r="N45" s="104">
        <f>+L45+N42+N43+N44+N83</f>
        <v>200921683</v>
      </c>
      <c r="O45" s="104">
        <f>+N45+O42+O43+O44+O83</f>
        <v>192411760</v>
      </c>
      <c r="P45" s="104">
        <f>+O45+P42+P43+P44+P83</f>
        <v>223263669</v>
      </c>
      <c r="Q45" s="104">
        <f>+P45</f>
        <v>223263669</v>
      </c>
      <c r="R45" s="104">
        <f>+P45+R42+R43+R44+R83</f>
        <v>216106516</v>
      </c>
      <c r="S45" s="104">
        <f>+R45+S42+S43+S44+S83</f>
        <v>206119564</v>
      </c>
      <c r="T45" s="104">
        <f>+S45+T42+T43+T44+T83</f>
        <v>206119564</v>
      </c>
      <c r="U45" s="104">
        <f>+T45</f>
        <v>206119564</v>
      </c>
      <c r="V45" s="104">
        <f>+U45</f>
        <v>206119564</v>
      </c>
      <c r="W45" s="104">
        <f>+W83+W42+W43+W44</f>
        <v>766523102</v>
      </c>
      <c r="X45" s="104">
        <f>+V45-W45</f>
        <v>-560403538</v>
      </c>
      <c r="Y45" s="105">
        <f>+IF(W45&lt;&gt;0,+(X45/W45)*100,0)</f>
        <v>-73.10980406693601</v>
      </c>
      <c r="Z45" s="106">
        <v>-103503374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71.11398636700945</v>
      </c>
      <c r="C59" s="9">
        <f t="shared" si="7"/>
        <v>0</v>
      </c>
      <c r="D59" s="2">
        <f t="shared" si="7"/>
        <v>0</v>
      </c>
      <c r="E59" s="10">
        <f t="shared" si="7"/>
        <v>80.0000037427549</v>
      </c>
      <c r="F59" s="10">
        <f t="shared" si="7"/>
        <v>70.3057790001316</v>
      </c>
      <c r="G59" s="10">
        <f t="shared" si="7"/>
        <v>99.24308838975546</v>
      </c>
      <c r="H59" s="10">
        <f t="shared" si="7"/>
        <v>75.56804972652856</v>
      </c>
      <c r="I59" s="10">
        <f t="shared" si="7"/>
        <v>81.70994664561795</v>
      </c>
      <c r="J59" s="10">
        <f t="shared" si="7"/>
        <v>87.1480811974432</v>
      </c>
      <c r="K59" s="10">
        <f t="shared" si="7"/>
        <v>82.26000772739103</v>
      </c>
      <c r="L59" s="10">
        <f t="shared" si="7"/>
        <v>151.35365491492422</v>
      </c>
      <c r="M59" s="10">
        <f t="shared" si="7"/>
        <v>106.9185323199682</v>
      </c>
      <c r="N59" s="10">
        <f t="shared" si="7"/>
        <v>23.183830186457463</v>
      </c>
      <c r="O59" s="10">
        <f t="shared" si="7"/>
        <v>55.87798522448141</v>
      </c>
      <c r="P59" s="10">
        <f t="shared" si="7"/>
        <v>67.43187114680285</v>
      </c>
      <c r="Q59" s="10">
        <f t="shared" si="7"/>
        <v>48.82845799663432</v>
      </c>
      <c r="R59" s="10">
        <f t="shared" si="7"/>
        <v>47.111326352642855</v>
      </c>
      <c r="S59" s="10">
        <f t="shared" si="7"/>
        <v>74.261888924609</v>
      </c>
      <c r="T59" s="10">
        <f t="shared" si="7"/>
        <v>0</v>
      </c>
      <c r="U59" s="10">
        <f t="shared" si="7"/>
        <v>60.686330240496034</v>
      </c>
      <c r="V59" s="10">
        <f t="shared" si="7"/>
        <v>75.7981277852216</v>
      </c>
      <c r="W59" s="10">
        <f t="shared" si="7"/>
        <v>80.0000037427549</v>
      </c>
      <c r="X59" s="10">
        <f t="shared" si="7"/>
        <v>0</v>
      </c>
      <c r="Y59" s="10">
        <f t="shared" si="7"/>
        <v>0</v>
      </c>
      <c r="Z59" s="11">
        <f t="shared" si="7"/>
        <v>80.0000037427549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132.11453168615606</v>
      </c>
      <c r="C61" s="12">
        <f t="shared" si="7"/>
        <v>0</v>
      </c>
      <c r="D61" s="3">
        <f t="shared" si="7"/>
        <v>0</v>
      </c>
      <c r="E61" s="13">
        <f t="shared" si="7"/>
        <v>79.99579472826282</v>
      </c>
      <c r="F61" s="13">
        <f t="shared" si="7"/>
        <v>122.52282320183758</v>
      </c>
      <c r="G61" s="13">
        <f t="shared" si="7"/>
        <v>102.1420585365425</v>
      </c>
      <c r="H61" s="13">
        <f t="shared" si="7"/>
        <v>107.05780470562034</v>
      </c>
      <c r="I61" s="13">
        <f t="shared" si="7"/>
        <v>110.10147231062817</v>
      </c>
      <c r="J61" s="13">
        <f t="shared" si="7"/>
        <v>135.53503339129128</v>
      </c>
      <c r="K61" s="13">
        <f t="shared" si="7"/>
        <v>118.32184621145237</v>
      </c>
      <c r="L61" s="13">
        <f t="shared" si="7"/>
        <v>79.4472696663399</v>
      </c>
      <c r="M61" s="13">
        <f t="shared" si="7"/>
        <v>110.92509862274524</v>
      </c>
      <c r="N61" s="13">
        <f t="shared" si="7"/>
        <v>133.05826616332172</v>
      </c>
      <c r="O61" s="13">
        <f t="shared" si="7"/>
        <v>121.97445755994354</v>
      </c>
      <c r="P61" s="13">
        <f t="shared" si="7"/>
        <v>102.45857721339063</v>
      </c>
      <c r="Q61" s="13">
        <f t="shared" si="7"/>
        <v>119.15747994592911</v>
      </c>
      <c r="R61" s="13">
        <f t="shared" si="7"/>
        <v>83.52693185967509</v>
      </c>
      <c r="S61" s="13">
        <f t="shared" si="7"/>
        <v>125.17927353021936</v>
      </c>
      <c r="T61" s="13">
        <f t="shared" si="7"/>
        <v>0</v>
      </c>
      <c r="U61" s="13">
        <f t="shared" si="7"/>
        <v>103.29417589933911</v>
      </c>
      <c r="V61" s="13">
        <f t="shared" si="7"/>
        <v>111.75867508672985</v>
      </c>
      <c r="W61" s="13">
        <f t="shared" si="7"/>
        <v>79.99579472826282</v>
      </c>
      <c r="X61" s="13">
        <f t="shared" si="7"/>
        <v>0</v>
      </c>
      <c r="Y61" s="13">
        <f t="shared" si="7"/>
        <v>0</v>
      </c>
      <c r="Z61" s="14">
        <f t="shared" si="7"/>
        <v>79.99579472826282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89.90641358193261</v>
      </c>
      <c r="C64" s="12">
        <f t="shared" si="7"/>
        <v>0</v>
      </c>
      <c r="D64" s="3">
        <f t="shared" si="7"/>
        <v>0</v>
      </c>
      <c r="E64" s="13">
        <f t="shared" si="7"/>
        <v>80.00001254550884</v>
      </c>
      <c r="F64" s="13">
        <f t="shared" si="7"/>
        <v>83.88122798188223</v>
      </c>
      <c r="G64" s="13">
        <f t="shared" si="7"/>
        <v>85.28032209360845</v>
      </c>
      <c r="H64" s="13">
        <f t="shared" si="7"/>
        <v>86.11234204183</v>
      </c>
      <c r="I64" s="13">
        <f t="shared" si="7"/>
        <v>85.10257069621986</v>
      </c>
      <c r="J64" s="13">
        <f t="shared" si="7"/>
        <v>84.74339270867452</v>
      </c>
      <c r="K64" s="13">
        <f t="shared" si="7"/>
        <v>89.9244697361614</v>
      </c>
      <c r="L64" s="13">
        <f t="shared" si="7"/>
        <v>76.7539608808095</v>
      </c>
      <c r="M64" s="13">
        <f t="shared" si="7"/>
        <v>83.74579024860803</v>
      </c>
      <c r="N64" s="13">
        <f t="shared" si="7"/>
        <v>98.68983353001732</v>
      </c>
      <c r="O64" s="13">
        <f t="shared" si="7"/>
        <v>92.31187783656378</v>
      </c>
      <c r="P64" s="13">
        <f t="shared" si="7"/>
        <v>109.47821274026366</v>
      </c>
      <c r="Q64" s="13">
        <f t="shared" si="7"/>
        <v>100.15026453254754</v>
      </c>
      <c r="R64" s="13">
        <f t="shared" si="7"/>
        <v>62.76976428607328</v>
      </c>
      <c r="S64" s="13">
        <f t="shared" si="7"/>
        <v>73.82695883801577</v>
      </c>
      <c r="T64" s="13">
        <f t="shared" si="7"/>
        <v>0</v>
      </c>
      <c r="U64" s="13">
        <f t="shared" si="7"/>
        <v>68.29836156204453</v>
      </c>
      <c r="V64" s="13">
        <f t="shared" si="7"/>
        <v>85.78736011585913</v>
      </c>
      <c r="W64" s="13">
        <f t="shared" si="7"/>
        <v>80.00001254550884</v>
      </c>
      <c r="X64" s="13">
        <f t="shared" si="7"/>
        <v>0</v>
      </c>
      <c r="Y64" s="13">
        <f t="shared" si="7"/>
        <v>0</v>
      </c>
      <c r="Z64" s="14">
        <f t="shared" si="7"/>
        <v>80.00001254550884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36281988</v>
      </c>
      <c r="C68" s="18">
        <v>0</v>
      </c>
      <c r="D68" s="19">
        <v>37508820</v>
      </c>
      <c r="E68" s="20">
        <v>37405602</v>
      </c>
      <c r="F68" s="20">
        <v>3108029</v>
      </c>
      <c r="G68" s="20">
        <v>3109478</v>
      </c>
      <c r="H68" s="20">
        <v>3105626</v>
      </c>
      <c r="I68" s="20">
        <v>9323133</v>
      </c>
      <c r="J68" s="20">
        <v>3108423</v>
      </c>
      <c r="K68" s="20">
        <v>3108423</v>
      </c>
      <c r="L68" s="20">
        <v>3107993</v>
      </c>
      <c r="M68" s="20">
        <v>9324839</v>
      </c>
      <c r="N68" s="20">
        <v>3108162</v>
      </c>
      <c r="O68" s="20">
        <v>3105001</v>
      </c>
      <c r="P68" s="20">
        <v>3107971</v>
      </c>
      <c r="Q68" s="20">
        <v>9321134</v>
      </c>
      <c r="R68" s="20">
        <v>3107620</v>
      </c>
      <c r="S68" s="20">
        <v>3107493</v>
      </c>
      <c r="T68" s="20">
        <v>0</v>
      </c>
      <c r="U68" s="20">
        <v>6215113</v>
      </c>
      <c r="V68" s="20">
        <v>34184219</v>
      </c>
      <c r="W68" s="20">
        <v>37405602</v>
      </c>
      <c r="X68" s="20">
        <v>0</v>
      </c>
      <c r="Y68" s="19">
        <v>0</v>
      </c>
      <c r="Z68" s="22">
        <v>37405602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50357907</v>
      </c>
      <c r="C70" s="18">
        <v>0</v>
      </c>
      <c r="D70" s="19">
        <v>61292220</v>
      </c>
      <c r="E70" s="20">
        <v>60062706</v>
      </c>
      <c r="F70" s="20">
        <v>4197702</v>
      </c>
      <c r="G70" s="20">
        <v>4778861</v>
      </c>
      <c r="H70" s="20">
        <v>4633948</v>
      </c>
      <c r="I70" s="20">
        <v>13610511</v>
      </c>
      <c r="J70" s="20">
        <v>5370562</v>
      </c>
      <c r="K70" s="20">
        <v>5448130</v>
      </c>
      <c r="L70" s="20">
        <v>5479019</v>
      </c>
      <c r="M70" s="20">
        <v>16297711</v>
      </c>
      <c r="N70" s="20">
        <v>5385836</v>
      </c>
      <c r="O70" s="20">
        <v>5485537</v>
      </c>
      <c r="P70" s="20">
        <v>5408738</v>
      </c>
      <c r="Q70" s="20">
        <v>16280111</v>
      </c>
      <c r="R70" s="20">
        <v>5233597</v>
      </c>
      <c r="S70" s="20">
        <v>4727134</v>
      </c>
      <c r="T70" s="20">
        <v>0</v>
      </c>
      <c r="U70" s="20">
        <v>9960731</v>
      </c>
      <c r="V70" s="20">
        <v>56149064</v>
      </c>
      <c r="W70" s="20">
        <v>60062706</v>
      </c>
      <c r="X70" s="20">
        <v>0</v>
      </c>
      <c r="Y70" s="19">
        <v>0</v>
      </c>
      <c r="Z70" s="22">
        <v>60062706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3995131</v>
      </c>
      <c r="C73" s="18">
        <v>0</v>
      </c>
      <c r="D73" s="19">
        <v>4464456</v>
      </c>
      <c r="E73" s="20">
        <v>4782588</v>
      </c>
      <c r="F73" s="20">
        <v>397400</v>
      </c>
      <c r="G73" s="20">
        <v>397400</v>
      </c>
      <c r="H73" s="20">
        <v>410710</v>
      </c>
      <c r="I73" s="20">
        <v>1205510</v>
      </c>
      <c r="J73" s="20">
        <v>396910</v>
      </c>
      <c r="K73" s="20">
        <v>386600</v>
      </c>
      <c r="L73" s="20">
        <v>398270</v>
      </c>
      <c r="M73" s="20">
        <v>1181780</v>
      </c>
      <c r="N73" s="20">
        <v>398270</v>
      </c>
      <c r="O73" s="20">
        <v>398810</v>
      </c>
      <c r="P73" s="20">
        <v>397480</v>
      </c>
      <c r="Q73" s="20">
        <v>1194560</v>
      </c>
      <c r="R73" s="20">
        <v>397940</v>
      </c>
      <c r="S73" s="20">
        <v>397940</v>
      </c>
      <c r="T73" s="20">
        <v>0</v>
      </c>
      <c r="U73" s="20">
        <v>795880</v>
      </c>
      <c r="V73" s="20">
        <v>4377730</v>
      </c>
      <c r="W73" s="20">
        <v>4782588</v>
      </c>
      <c r="X73" s="20">
        <v>0</v>
      </c>
      <c r="Y73" s="19">
        <v>0</v>
      </c>
      <c r="Z73" s="22">
        <v>4782588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7477217</v>
      </c>
      <c r="C75" s="27">
        <v>0</v>
      </c>
      <c r="D75" s="28">
        <v>7462692</v>
      </c>
      <c r="E75" s="29">
        <v>7900002</v>
      </c>
      <c r="F75" s="29">
        <v>677295</v>
      </c>
      <c r="G75" s="29">
        <v>685368</v>
      </c>
      <c r="H75" s="29">
        <v>636083</v>
      </c>
      <c r="I75" s="29">
        <v>1998746</v>
      </c>
      <c r="J75" s="29">
        <v>598882</v>
      </c>
      <c r="K75" s="29">
        <v>631867</v>
      </c>
      <c r="L75" s="29">
        <v>655461</v>
      </c>
      <c r="M75" s="29">
        <v>1886210</v>
      </c>
      <c r="N75" s="29">
        <v>665462</v>
      </c>
      <c r="O75" s="29">
        <v>659145</v>
      </c>
      <c r="P75" s="29">
        <v>670422</v>
      </c>
      <c r="Q75" s="29">
        <v>1995029</v>
      </c>
      <c r="R75" s="29">
        <v>572544</v>
      </c>
      <c r="S75" s="29">
        <v>589431</v>
      </c>
      <c r="T75" s="29">
        <v>0</v>
      </c>
      <c r="U75" s="29">
        <v>1161975</v>
      </c>
      <c r="V75" s="29">
        <v>7041960</v>
      </c>
      <c r="W75" s="29">
        <v>7900002</v>
      </c>
      <c r="X75" s="29">
        <v>0</v>
      </c>
      <c r="Y75" s="28">
        <v>0</v>
      </c>
      <c r="Z75" s="30">
        <v>7900002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25801568</v>
      </c>
      <c r="C77" s="18">
        <v>0</v>
      </c>
      <c r="D77" s="19">
        <v>0</v>
      </c>
      <c r="E77" s="20">
        <v>29924483</v>
      </c>
      <c r="F77" s="20">
        <v>2185124</v>
      </c>
      <c r="G77" s="20">
        <v>3085942</v>
      </c>
      <c r="H77" s="20">
        <v>2346861</v>
      </c>
      <c r="I77" s="20">
        <v>7617927</v>
      </c>
      <c r="J77" s="20">
        <v>2708931</v>
      </c>
      <c r="K77" s="20">
        <v>2556989</v>
      </c>
      <c r="L77" s="20">
        <v>4704061</v>
      </c>
      <c r="M77" s="20">
        <v>9969981</v>
      </c>
      <c r="N77" s="20">
        <v>720591</v>
      </c>
      <c r="O77" s="20">
        <v>1735012</v>
      </c>
      <c r="P77" s="20">
        <v>2095763</v>
      </c>
      <c r="Q77" s="20">
        <v>4551366</v>
      </c>
      <c r="R77" s="20">
        <v>1464041</v>
      </c>
      <c r="S77" s="20">
        <v>2307683</v>
      </c>
      <c r="T77" s="20">
        <v>0</v>
      </c>
      <c r="U77" s="20">
        <v>3771724</v>
      </c>
      <c r="V77" s="20">
        <v>25910998</v>
      </c>
      <c r="W77" s="20">
        <v>29924483</v>
      </c>
      <c r="X77" s="20">
        <v>0</v>
      </c>
      <c r="Y77" s="19">
        <v>0</v>
      </c>
      <c r="Z77" s="22">
        <v>29924483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66530113</v>
      </c>
      <c r="C79" s="18">
        <v>0</v>
      </c>
      <c r="D79" s="19">
        <v>0</v>
      </c>
      <c r="E79" s="20">
        <v>48047639</v>
      </c>
      <c r="F79" s="20">
        <v>5143143</v>
      </c>
      <c r="G79" s="20">
        <v>4881227</v>
      </c>
      <c r="H79" s="20">
        <v>4961003</v>
      </c>
      <c r="I79" s="20">
        <v>14985373</v>
      </c>
      <c r="J79" s="20">
        <v>7278993</v>
      </c>
      <c r="K79" s="20">
        <v>6446328</v>
      </c>
      <c r="L79" s="20">
        <v>4352931</v>
      </c>
      <c r="M79" s="20">
        <v>18078252</v>
      </c>
      <c r="N79" s="20">
        <v>7166300</v>
      </c>
      <c r="O79" s="20">
        <v>6690954</v>
      </c>
      <c r="P79" s="20">
        <v>5541716</v>
      </c>
      <c r="Q79" s="20">
        <v>19398970</v>
      </c>
      <c r="R79" s="20">
        <v>4371463</v>
      </c>
      <c r="S79" s="20">
        <v>5917392</v>
      </c>
      <c r="T79" s="20">
        <v>0</v>
      </c>
      <c r="U79" s="20">
        <v>10288855</v>
      </c>
      <c r="V79" s="20">
        <v>62751450</v>
      </c>
      <c r="W79" s="20">
        <v>48047639</v>
      </c>
      <c r="X79" s="20">
        <v>0</v>
      </c>
      <c r="Y79" s="19">
        <v>0</v>
      </c>
      <c r="Z79" s="22">
        <v>48047639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3591879</v>
      </c>
      <c r="C82" s="18">
        <v>0</v>
      </c>
      <c r="D82" s="19">
        <v>0</v>
      </c>
      <c r="E82" s="20">
        <v>3826071</v>
      </c>
      <c r="F82" s="20">
        <v>333344</v>
      </c>
      <c r="G82" s="20">
        <v>338904</v>
      </c>
      <c r="H82" s="20">
        <v>353672</v>
      </c>
      <c r="I82" s="20">
        <v>1025920</v>
      </c>
      <c r="J82" s="20">
        <v>336355</v>
      </c>
      <c r="K82" s="20">
        <v>347648</v>
      </c>
      <c r="L82" s="20">
        <v>305688</v>
      </c>
      <c r="M82" s="20">
        <v>989691</v>
      </c>
      <c r="N82" s="20">
        <v>393052</v>
      </c>
      <c r="O82" s="20">
        <v>368149</v>
      </c>
      <c r="P82" s="20">
        <v>435154</v>
      </c>
      <c r="Q82" s="20">
        <v>1196355</v>
      </c>
      <c r="R82" s="20">
        <v>249786</v>
      </c>
      <c r="S82" s="20">
        <v>293787</v>
      </c>
      <c r="T82" s="20">
        <v>0</v>
      </c>
      <c r="U82" s="20">
        <v>543573</v>
      </c>
      <c r="V82" s="20">
        <v>3755539</v>
      </c>
      <c r="W82" s="20">
        <v>3826071</v>
      </c>
      <c r="X82" s="20">
        <v>0</v>
      </c>
      <c r="Y82" s="19">
        <v>0</v>
      </c>
      <c r="Z82" s="22">
        <v>3826071</v>
      </c>
    </row>
    <row r="83" spans="1:26" ht="12.75" hidden="1">
      <c r="A83" s="38"/>
      <c r="B83" s="18">
        <v>94167141</v>
      </c>
      <c r="C83" s="18"/>
      <c r="D83" s="19">
        <v>916222380</v>
      </c>
      <c r="E83" s="20">
        <v>116219682</v>
      </c>
      <c r="F83" s="20">
        <v>127762328</v>
      </c>
      <c r="G83" s="20"/>
      <c r="H83" s="20"/>
      <c r="I83" s="20">
        <v>127762328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127762328</v>
      </c>
      <c r="W83" s="20">
        <v>986359553</v>
      </c>
      <c r="X83" s="20"/>
      <c r="Y83" s="19"/>
      <c r="Z83" s="22">
        <v>116219682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32756280</v>
      </c>
      <c r="C5" s="18">
        <v>0</v>
      </c>
      <c r="D5" s="58">
        <v>34727088</v>
      </c>
      <c r="E5" s="59">
        <v>36658388</v>
      </c>
      <c r="F5" s="59">
        <v>2925267</v>
      </c>
      <c r="G5" s="59">
        <v>3014242</v>
      </c>
      <c r="H5" s="59">
        <v>2972754</v>
      </c>
      <c r="I5" s="59">
        <v>8912263</v>
      </c>
      <c r="J5" s="59">
        <v>2924946</v>
      </c>
      <c r="K5" s="59">
        <v>2987856</v>
      </c>
      <c r="L5" s="59">
        <v>2987811</v>
      </c>
      <c r="M5" s="59">
        <v>8900613</v>
      </c>
      <c r="N5" s="59">
        <v>2990922</v>
      </c>
      <c r="O5" s="59">
        <v>3013726</v>
      </c>
      <c r="P5" s="59">
        <v>2978934</v>
      </c>
      <c r="Q5" s="59">
        <v>8983582</v>
      </c>
      <c r="R5" s="59">
        <v>2996082</v>
      </c>
      <c r="S5" s="59">
        <v>2983348</v>
      </c>
      <c r="T5" s="59">
        <v>0</v>
      </c>
      <c r="U5" s="59">
        <v>5979430</v>
      </c>
      <c r="V5" s="59">
        <v>32775888</v>
      </c>
      <c r="W5" s="59">
        <v>36658388</v>
      </c>
      <c r="X5" s="59">
        <v>-3882500</v>
      </c>
      <c r="Y5" s="60">
        <v>-10.59</v>
      </c>
      <c r="Z5" s="61">
        <v>36658388</v>
      </c>
    </row>
    <row r="6" spans="1:26" ht="12.75">
      <c r="A6" s="57" t="s">
        <v>32</v>
      </c>
      <c r="B6" s="18">
        <v>87282281</v>
      </c>
      <c r="C6" s="18">
        <v>0</v>
      </c>
      <c r="D6" s="58">
        <v>101507188</v>
      </c>
      <c r="E6" s="59">
        <v>102855928</v>
      </c>
      <c r="F6" s="59">
        <v>7601965</v>
      </c>
      <c r="G6" s="59">
        <v>8067647</v>
      </c>
      <c r="H6" s="59">
        <v>7684826</v>
      </c>
      <c r="I6" s="59">
        <v>23354438</v>
      </c>
      <c r="J6" s="59">
        <v>7363285</v>
      </c>
      <c r="K6" s="59">
        <v>8910812</v>
      </c>
      <c r="L6" s="59">
        <v>7945729</v>
      </c>
      <c r="M6" s="59">
        <v>24219826</v>
      </c>
      <c r="N6" s="59">
        <v>8960877</v>
      </c>
      <c r="O6" s="59">
        <v>7701320</v>
      </c>
      <c r="P6" s="59">
        <v>7928245</v>
      </c>
      <c r="Q6" s="59">
        <v>24590442</v>
      </c>
      <c r="R6" s="59">
        <v>7814797</v>
      </c>
      <c r="S6" s="59">
        <v>5177690</v>
      </c>
      <c r="T6" s="59">
        <v>0</v>
      </c>
      <c r="U6" s="59">
        <v>12992487</v>
      </c>
      <c r="V6" s="59">
        <v>85157193</v>
      </c>
      <c r="W6" s="59">
        <v>102855928</v>
      </c>
      <c r="X6" s="59">
        <v>-17698735</v>
      </c>
      <c r="Y6" s="60">
        <v>-17.21</v>
      </c>
      <c r="Z6" s="61">
        <v>102855928</v>
      </c>
    </row>
    <row r="7" spans="1:26" ht="12.75">
      <c r="A7" s="57" t="s">
        <v>33</v>
      </c>
      <c r="B7" s="18">
        <v>2133031</v>
      </c>
      <c r="C7" s="18">
        <v>0</v>
      </c>
      <c r="D7" s="58">
        <v>2945610</v>
      </c>
      <c r="E7" s="59">
        <v>3245610</v>
      </c>
      <c r="F7" s="59">
        <v>425052</v>
      </c>
      <c r="G7" s="59">
        <v>455994</v>
      </c>
      <c r="H7" s="59">
        <v>232561</v>
      </c>
      <c r="I7" s="59">
        <v>1113607</v>
      </c>
      <c r="J7" s="59">
        <v>73416</v>
      </c>
      <c r="K7" s="59">
        <v>41099</v>
      </c>
      <c r="L7" s="59">
        <v>-41099</v>
      </c>
      <c r="M7" s="59">
        <v>73416</v>
      </c>
      <c r="N7" s="59">
        <v>0</v>
      </c>
      <c r="O7" s="59">
        <v>0</v>
      </c>
      <c r="P7" s="59">
        <v>40677</v>
      </c>
      <c r="Q7" s="59">
        <v>40677</v>
      </c>
      <c r="R7" s="59">
        <v>0</v>
      </c>
      <c r="S7" s="59">
        <v>0</v>
      </c>
      <c r="T7" s="59">
        <v>0</v>
      </c>
      <c r="U7" s="59">
        <v>0</v>
      </c>
      <c r="V7" s="59">
        <v>1227700</v>
      </c>
      <c r="W7" s="59">
        <v>3245610</v>
      </c>
      <c r="X7" s="59">
        <v>-2017910</v>
      </c>
      <c r="Y7" s="60">
        <v>-62.17</v>
      </c>
      <c r="Z7" s="61">
        <v>3245610</v>
      </c>
    </row>
    <row r="8" spans="1:26" ht="12.75">
      <c r="A8" s="57" t="s">
        <v>34</v>
      </c>
      <c r="B8" s="18">
        <v>245283154</v>
      </c>
      <c r="C8" s="18">
        <v>0</v>
      </c>
      <c r="D8" s="58">
        <v>272735289</v>
      </c>
      <c r="E8" s="59">
        <v>273331289</v>
      </c>
      <c r="F8" s="59">
        <v>112431559</v>
      </c>
      <c r="G8" s="59">
        <v>179077</v>
      </c>
      <c r="H8" s="59">
        <v>574345</v>
      </c>
      <c r="I8" s="59">
        <v>113184981</v>
      </c>
      <c r="J8" s="59">
        <v>319388</v>
      </c>
      <c r="K8" s="59">
        <v>89857844</v>
      </c>
      <c r="L8" s="59">
        <v>266986</v>
      </c>
      <c r="M8" s="59">
        <v>90444218</v>
      </c>
      <c r="N8" s="59">
        <v>181762</v>
      </c>
      <c r="O8" s="59">
        <v>169974</v>
      </c>
      <c r="P8" s="59">
        <v>67564475</v>
      </c>
      <c r="Q8" s="59">
        <v>67916211</v>
      </c>
      <c r="R8" s="59">
        <v>163211</v>
      </c>
      <c r="S8" s="59">
        <v>793376</v>
      </c>
      <c r="T8" s="59">
        <v>0</v>
      </c>
      <c r="U8" s="59">
        <v>956587</v>
      </c>
      <c r="V8" s="59">
        <v>272501997</v>
      </c>
      <c r="W8" s="59">
        <v>273331289</v>
      </c>
      <c r="X8" s="59">
        <v>-829292</v>
      </c>
      <c r="Y8" s="60">
        <v>-0.3</v>
      </c>
      <c r="Z8" s="61">
        <v>273331289</v>
      </c>
    </row>
    <row r="9" spans="1:26" ht="12.75">
      <c r="A9" s="57" t="s">
        <v>35</v>
      </c>
      <c r="B9" s="18">
        <v>85047207</v>
      </c>
      <c r="C9" s="18">
        <v>0</v>
      </c>
      <c r="D9" s="58">
        <v>89087228</v>
      </c>
      <c r="E9" s="59">
        <v>76196442</v>
      </c>
      <c r="F9" s="59">
        <v>2068842</v>
      </c>
      <c r="G9" s="59">
        <v>1920736</v>
      </c>
      <c r="H9" s="59">
        <v>1927698</v>
      </c>
      <c r="I9" s="59">
        <v>5917276</v>
      </c>
      <c r="J9" s="59">
        <v>1968502</v>
      </c>
      <c r="K9" s="59">
        <v>2023739</v>
      </c>
      <c r="L9" s="59">
        <v>1814850</v>
      </c>
      <c r="M9" s="59">
        <v>5807091</v>
      </c>
      <c r="N9" s="59">
        <v>1974305</v>
      </c>
      <c r="O9" s="59">
        <v>1765583</v>
      </c>
      <c r="P9" s="59">
        <v>1702175</v>
      </c>
      <c r="Q9" s="59">
        <v>5442063</v>
      </c>
      <c r="R9" s="59">
        <v>1200404</v>
      </c>
      <c r="S9" s="59">
        <v>1437414</v>
      </c>
      <c r="T9" s="59">
        <v>0</v>
      </c>
      <c r="U9" s="59">
        <v>2637818</v>
      </c>
      <c r="V9" s="59">
        <v>19804248</v>
      </c>
      <c r="W9" s="59">
        <v>76196442</v>
      </c>
      <c r="X9" s="59">
        <v>-56392194</v>
      </c>
      <c r="Y9" s="60">
        <v>-74.01</v>
      </c>
      <c r="Z9" s="61">
        <v>76196442</v>
      </c>
    </row>
    <row r="10" spans="1:26" ht="20.25">
      <c r="A10" s="62" t="s">
        <v>109</v>
      </c>
      <c r="B10" s="63">
        <f>SUM(B5:B9)</f>
        <v>452501953</v>
      </c>
      <c r="C10" s="63">
        <f>SUM(C5:C9)</f>
        <v>0</v>
      </c>
      <c r="D10" s="64">
        <f aca="true" t="shared" si="0" ref="D10:Z10">SUM(D5:D9)</f>
        <v>501002403</v>
      </c>
      <c r="E10" s="65">
        <f t="shared" si="0"/>
        <v>492287657</v>
      </c>
      <c r="F10" s="65">
        <f t="shared" si="0"/>
        <v>125452685</v>
      </c>
      <c r="G10" s="65">
        <f t="shared" si="0"/>
        <v>13637696</v>
      </c>
      <c r="H10" s="65">
        <f t="shared" si="0"/>
        <v>13392184</v>
      </c>
      <c r="I10" s="65">
        <f t="shared" si="0"/>
        <v>152482565</v>
      </c>
      <c r="J10" s="65">
        <f t="shared" si="0"/>
        <v>12649537</v>
      </c>
      <c r="K10" s="65">
        <f t="shared" si="0"/>
        <v>103821350</v>
      </c>
      <c r="L10" s="65">
        <f t="shared" si="0"/>
        <v>12974277</v>
      </c>
      <c r="M10" s="65">
        <f t="shared" si="0"/>
        <v>129445164</v>
      </c>
      <c r="N10" s="65">
        <f t="shared" si="0"/>
        <v>14107866</v>
      </c>
      <c r="O10" s="65">
        <f t="shared" si="0"/>
        <v>12650603</v>
      </c>
      <c r="P10" s="65">
        <f t="shared" si="0"/>
        <v>80214506</v>
      </c>
      <c r="Q10" s="65">
        <f t="shared" si="0"/>
        <v>106972975</v>
      </c>
      <c r="R10" s="65">
        <f t="shared" si="0"/>
        <v>12174494</v>
      </c>
      <c r="S10" s="65">
        <f t="shared" si="0"/>
        <v>10391828</v>
      </c>
      <c r="T10" s="65">
        <f t="shared" si="0"/>
        <v>0</v>
      </c>
      <c r="U10" s="65">
        <f t="shared" si="0"/>
        <v>22566322</v>
      </c>
      <c r="V10" s="65">
        <f t="shared" si="0"/>
        <v>411467026</v>
      </c>
      <c r="W10" s="65">
        <f t="shared" si="0"/>
        <v>492287657</v>
      </c>
      <c r="X10" s="65">
        <f t="shared" si="0"/>
        <v>-80820631</v>
      </c>
      <c r="Y10" s="66">
        <f>+IF(W10&lt;&gt;0,(X10/W10)*100,0)</f>
        <v>-16.417358804508886</v>
      </c>
      <c r="Z10" s="67">
        <f t="shared" si="0"/>
        <v>492287657</v>
      </c>
    </row>
    <row r="11" spans="1:26" ht="12.75">
      <c r="A11" s="57" t="s">
        <v>36</v>
      </c>
      <c r="B11" s="18">
        <v>141238260</v>
      </c>
      <c r="C11" s="18">
        <v>0</v>
      </c>
      <c r="D11" s="58">
        <v>147531807</v>
      </c>
      <c r="E11" s="59">
        <v>142767672</v>
      </c>
      <c r="F11" s="59">
        <v>11243488</v>
      </c>
      <c r="G11" s="59">
        <v>11084986</v>
      </c>
      <c r="H11" s="59">
        <v>11106518</v>
      </c>
      <c r="I11" s="59">
        <v>33434992</v>
      </c>
      <c r="J11" s="59">
        <v>12045195</v>
      </c>
      <c r="K11" s="59">
        <v>11072377</v>
      </c>
      <c r="L11" s="59">
        <v>18328241</v>
      </c>
      <c r="M11" s="59">
        <v>41445813</v>
      </c>
      <c r="N11" s="59">
        <v>11204716</v>
      </c>
      <c r="O11" s="59">
        <v>11255539</v>
      </c>
      <c r="P11" s="59">
        <v>11213221</v>
      </c>
      <c r="Q11" s="59">
        <v>33673476</v>
      </c>
      <c r="R11" s="59">
        <v>11121406</v>
      </c>
      <c r="S11" s="59">
        <v>11442286</v>
      </c>
      <c r="T11" s="59">
        <v>0</v>
      </c>
      <c r="U11" s="59">
        <v>22563692</v>
      </c>
      <c r="V11" s="59">
        <v>131117973</v>
      </c>
      <c r="W11" s="59">
        <v>142767672</v>
      </c>
      <c r="X11" s="59">
        <v>-11649699</v>
      </c>
      <c r="Y11" s="60">
        <v>-8.16</v>
      </c>
      <c r="Z11" s="61">
        <v>142767672</v>
      </c>
    </row>
    <row r="12" spans="1:26" ht="12.75">
      <c r="A12" s="57" t="s">
        <v>37</v>
      </c>
      <c r="B12" s="18">
        <v>23234548</v>
      </c>
      <c r="C12" s="18">
        <v>0</v>
      </c>
      <c r="D12" s="58">
        <v>25554276</v>
      </c>
      <c r="E12" s="59">
        <v>25068466</v>
      </c>
      <c r="F12" s="59">
        <v>1935766</v>
      </c>
      <c r="G12" s="59">
        <v>1902978</v>
      </c>
      <c r="H12" s="59">
        <v>2101655</v>
      </c>
      <c r="I12" s="59">
        <v>5940399</v>
      </c>
      <c r="J12" s="59">
        <v>2238154</v>
      </c>
      <c r="K12" s="59">
        <v>1951056</v>
      </c>
      <c r="L12" s="59">
        <v>1980610</v>
      </c>
      <c r="M12" s="59">
        <v>6169820</v>
      </c>
      <c r="N12" s="59">
        <v>1950612</v>
      </c>
      <c r="O12" s="59">
        <v>1950612</v>
      </c>
      <c r="P12" s="59">
        <v>1950612</v>
      </c>
      <c r="Q12" s="59">
        <v>5851836</v>
      </c>
      <c r="R12" s="59">
        <v>1950612</v>
      </c>
      <c r="S12" s="59">
        <v>2636014</v>
      </c>
      <c r="T12" s="59">
        <v>0</v>
      </c>
      <c r="U12" s="59">
        <v>4586626</v>
      </c>
      <c r="V12" s="59">
        <v>22548681</v>
      </c>
      <c r="W12" s="59">
        <v>25068466</v>
      </c>
      <c r="X12" s="59">
        <v>-2519785</v>
      </c>
      <c r="Y12" s="60">
        <v>-10.05</v>
      </c>
      <c r="Z12" s="61">
        <v>25068466</v>
      </c>
    </row>
    <row r="13" spans="1:26" ht="12.75">
      <c r="A13" s="57" t="s">
        <v>110</v>
      </c>
      <c r="B13" s="18">
        <v>54489938</v>
      </c>
      <c r="C13" s="18">
        <v>0</v>
      </c>
      <c r="D13" s="58">
        <v>58620684</v>
      </c>
      <c r="E13" s="59">
        <v>54829739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273242</v>
      </c>
      <c r="P13" s="59">
        <v>0</v>
      </c>
      <c r="Q13" s="59">
        <v>273242</v>
      </c>
      <c r="R13" s="59">
        <v>0</v>
      </c>
      <c r="S13" s="59">
        <v>0</v>
      </c>
      <c r="T13" s="59">
        <v>0</v>
      </c>
      <c r="U13" s="59">
        <v>0</v>
      </c>
      <c r="V13" s="59">
        <v>273242</v>
      </c>
      <c r="W13" s="59">
        <v>54829739</v>
      </c>
      <c r="X13" s="59">
        <v>-54556497</v>
      </c>
      <c r="Y13" s="60">
        <v>-99.5</v>
      </c>
      <c r="Z13" s="61">
        <v>54829739</v>
      </c>
    </row>
    <row r="14" spans="1:26" ht="12.75">
      <c r="A14" s="57" t="s">
        <v>38</v>
      </c>
      <c r="B14" s="18">
        <v>4504721</v>
      </c>
      <c r="C14" s="18">
        <v>0</v>
      </c>
      <c r="D14" s="58">
        <v>2505072</v>
      </c>
      <c r="E14" s="59">
        <v>2505072</v>
      </c>
      <c r="F14" s="59">
        <v>0</v>
      </c>
      <c r="G14" s="59">
        <v>0</v>
      </c>
      <c r="H14" s="59">
        <v>0</v>
      </c>
      <c r="I14" s="59">
        <v>0</v>
      </c>
      <c r="J14" s="59">
        <v>730706</v>
      </c>
      <c r="K14" s="59">
        <v>225341</v>
      </c>
      <c r="L14" s="59">
        <v>216875</v>
      </c>
      <c r="M14" s="59">
        <v>1172922</v>
      </c>
      <c r="N14" s="59">
        <v>0</v>
      </c>
      <c r="O14" s="59">
        <v>407983</v>
      </c>
      <c r="P14" s="59">
        <v>187250</v>
      </c>
      <c r="Q14" s="59">
        <v>595233</v>
      </c>
      <c r="R14" s="59">
        <v>231603</v>
      </c>
      <c r="S14" s="59">
        <v>345275</v>
      </c>
      <c r="T14" s="59">
        <v>0</v>
      </c>
      <c r="U14" s="59">
        <v>576878</v>
      </c>
      <c r="V14" s="59">
        <v>2345033</v>
      </c>
      <c r="W14" s="59">
        <v>2505072</v>
      </c>
      <c r="X14" s="59">
        <v>-160039</v>
      </c>
      <c r="Y14" s="60">
        <v>-6.39</v>
      </c>
      <c r="Z14" s="61">
        <v>2505072</v>
      </c>
    </row>
    <row r="15" spans="1:26" ht="12.75">
      <c r="A15" s="57" t="s">
        <v>39</v>
      </c>
      <c r="B15" s="18">
        <v>91211185</v>
      </c>
      <c r="C15" s="18">
        <v>0</v>
      </c>
      <c r="D15" s="58">
        <v>94531650</v>
      </c>
      <c r="E15" s="59">
        <v>104818402</v>
      </c>
      <c r="F15" s="59">
        <v>881558</v>
      </c>
      <c r="G15" s="59">
        <v>10084248</v>
      </c>
      <c r="H15" s="59">
        <v>10358608</v>
      </c>
      <c r="I15" s="59">
        <v>21324414</v>
      </c>
      <c r="J15" s="59">
        <v>9154196</v>
      </c>
      <c r="K15" s="59">
        <v>7328669</v>
      </c>
      <c r="L15" s="59">
        <v>9139208</v>
      </c>
      <c r="M15" s="59">
        <v>25622073</v>
      </c>
      <c r="N15" s="59">
        <v>8038087</v>
      </c>
      <c r="O15" s="59">
        <v>6872814</v>
      </c>
      <c r="P15" s="59">
        <v>7633026</v>
      </c>
      <c r="Q15" s="59">
        <v>22543927</v>
      </c>
      <c r="R15" s="59">
        <v>5946456</v>
      </c>
      <c r="S15" s="59">
        <v>6645070</v>
      </c>
      <c r="T15" s="59">
        <v>0</v>
      </c>
      <c r="U15" s="59">
        <v>12591526</v>
      </c>
      <c r="V15" s="59">
        <v>82081940</v>
      </c>
      <c r="W15" s="59">
        <v>104818402</v>
      </c>
      <c r="X15" s="59">
        <v>-22736462</v>
      </c>
      <c r="Y15" s="60">
        <v>-21.69</v>
      </c>
      <c r="Z15" s="61">
        <v>104818402</v>
      </c>
    </row>
    <row r="16" spans="1:26" ht="12.75">
      <c r="A16" s="57" t="s">
        <v>34</v>
      </c>
      <c r="B16" s="18">
        <v>5846286</v>
      </c>
      <c r="C16" s="18">
        <v>0</v>
      </c>
      <c r="D16" s="58">
        <v>3740229</v>
      </c>
      <c r="E16" s="59">
        <v>3340229</v>
      </c>
      <c r="F16" s="59">
        <v>216592</v>
      </c>
      <c r="G16" s="59">
        <v>228177</v>
      </c>
      <c r="H16" s="59">
        <v>141857</v>
      </c>
      <c r="I16" s="59">
        <v>586626</v>
      </c>
      <c r="J16" s="59">
        <v>209063</v>
      </c>
      <c r="K16" s="59">
        <v>119313</v>
      </c>
      <c r="L16" s="59">
        <v>346966</v>
      </c>
      <c r="M16" s="59">
        <v>675342</v>
      </c>
      <c r="N16" s="59">
        <v>246311</v>
      </c>
      <c r="O16" s="59">
        <v>246134</v>
      </c>
      <c r="P16" s="59">
        <v>69712</v>
      </c>
      <c r="Q16" s="59">
        <v>562157</v>
      </c>
      <c r="R16" s="59">
        <v>564480</v>
      </c>
      <c r="S16" s="59">
        <v>94809</v>
      </c>
      <c r="T16" s="59">
        <v>0</v>
      </c>
      <c r="U16" s="59">
        <v>659289</v>
      </c>
      <c r="V16" s="59">
        <v>2483414</v>
      </c>
      <c r="W16" s="59">
        <v>3340229</v>
      </c>
      <c r="X16" s="59">
        <v>-856815</v>
      </c>
      <c r="Y16" s="60">
        <v>-25.65</v>
      </c>
      <c r="Z16" s="61">
        <v>3340229</v>
      </c>
    </row>
    <row r="17" spans="1:26" ht="12.75">
      <c r="A17" s="57" t="s">
        <v>40</v>
      </c>
      <c r="B17" s="18">
        <v>163819336</v>
      </c>
      <c r="C17" s="18">
        <v>0</v>
      </c>
      <c r="D17" s="58">
        <v>150110798</v>
      </c>
      <c r="E17" s="59">
        <v>152774834</v>
      </c>
      <c r="F17" s="59">
        <v>13630919</v>
      </c>
      <c r="G17" s="59">
        <v>5871283</v>
      </c>
      <c r="H17" s="59">
        <v>12041089</v>
      </c>
      <c r="I17" s="59">
        <v>31543291</v>
      </c>
      <c r="J17" s="59">
        <v>12940733</v>
      </c>
      <c r="K17" s="59">
        <v>6962051</v>
      </c>
      <c r="L17" s="59">
        <v>19695919</v>
      </c>
      <c r="M17" s="59">
        <v>39598703</v>
      </c>
      <c r="N17" s="59">
        <v>10917345</v>
      </c>
      <c r="O17" s="59">
        <v>4425864</v>
      </c>
      <c r="P17" s="59">
        <v>6426617</v>
      </c>
      <c r="Q17" s="59">
        <v>21769826</v>
      </c>
      <c r="R17" s="59">
        <v>7622818</v>
      </c>
      <c r="S17" s="59">
        <v>11755860</v>
      </c>
      <c r="T17" s="59">
        <v>0</v>
      </c>
      <c r="U17" s="59">
        <v>19378678</v>
      </c>
      <c r="V17" s="59">
        <v>112290498</v>
      </c>
      <c r="W17" s="59">
        <v>152774834</v>
      </c>
      <c r="X17" s="59">
        <v>-40484336</v>
      </c>
      <c r="Y17" s="60">
        <v>-26.5</v>
      </c>
      <c r="Z17" s="61">
        <v>152774834</v>
      </c>
    </row>
    <row r="18" spans="1:26" ht="12.75">
      <c r="A18" s="68" t="s">
        <v>41</v>
      </c>
      <c r="B18" s="69">
        <f>SUM(B11:B17)</f>
        <v>484344274</v>
      </c>
      <c r="C18" s="69">
        <f>SUM(C11:C17)</f>
        <v>0</v>
      </c>
      <c r="D18" s="70">
        <f aca="true" t="shared" si="1" ref="D18:Z18">SUM(D11:D17)</f>
        <v>482594516</v>
      </c>
      <c r="E18" s="71">
        <f t="shared" si="1"/>
        <v>486104414</v>
      </c>
      <c r="F18" s="71">
        <f t="shared" si="1"/>
        <v>27908323</v>
      </c>
      <c r="G18" s="71">
        <f t="shared" si="1"/>
        <v>29171672</v>
      </c>
      <c r="H18" s="71">
        <f t="shared" si="1"/>
        <v>35749727</v>
      </c>
      <c r="I18" s="71">
        <f t="shared" si="1"/>
        <v>92829722</v>
      </c>
      <c r="J18" s="71">
        <f t="shared" si="1"/>
        <v>37318047</v>
      </c>
      <c r="K18" s="71">
        <f t="shared" si="1"/>
        <v>27658807</v>
      </c>
      <c r="L18" s="71">
        <f t="shared" si="1"/>
        <v>49707819</v>
      </c>
      <c r="M18" s="71">
        <f t="shared" si="1"/>
        <v>114684673</v>
      </c>
      <c r="N18" s="71">
        <f t="shared" si="1"/>
        <v>32357071</v>
      </c>
      <c r="O18" s="71">
        <f t="shared" si="1"/>
        <v>25432188</v>
      </c>
      <c r="P18" s="71">
        <f t="shared" si="1"/>
        <v>27480438</v>
      </c>
      <c r="Q18" s="71">
        <f t="shared" si="1"/>
        <v>85269697</v>
      </c>
      <c r="R18" s="71">
        <f t="shared" si="1"/>
        <v>27437375</v>
      </c>
      <c r="S18" s="71">
        <f t="shared" si="1"/>
        <v>32919314</v>
      </c>
      <c r="T18" s="71">
        <f t="shared" si="1"/>
        <v>0</v>
      </c>
      <c r="U18" s="71">
        <f t="shared" si="1"/>
        <v>60356689</v>
      </c>
      <c r="V18" s="71">
        <f t="shared" si="1"/>
        <v>353140781</v>
      </c>
      <c r="W18" s="71">
        <f t="shared" si="1"/>
        <v>486104414</v>
      </c>
      <c r="X18" s="71">
        <f t="shared" si="1"/>
        <v>-132963633</v>
      </c>
      <c r="Y18" s="66">
        <f>+IF(W18&lt;&gt;0,(X18/W18)*100,0)</f>
        <v>-27.35289562706995</v>
      </c>
      <c r="Z18" s="72">
        <f t="shared" si="1"/>
        <v>486104414</v>
      </c>
    </row>
    <row r="19" spans="1:26" ht="12.75">
      <c r="A19" s="68" t="s">
        <v>42</v>
      </c>
      <c r="B19" s="73">
        <f>+B10-B18</f>
        <v>-31842321</v>
      </c>
      <c r="C19" s="73">
        <f>+C10-C18</f>
        <v>0</v>
      </c>
      <c r="D19" s="74">
        <f aca="true" t="shared" si="2" ref="D19:Z19">+D10-D18</f>
        <v>18407887</v>
      </c>
      <c r="E19" s="75">
        <f t="shared" si="2"/>
        <v>6183243</v>
      </c>
      <c r="F19" s="75">
        <f t="shared" si="2"/>
        <v>97544362</v>
      </c>
      <c r="G19" s="75">
        <f t="shared" si="2"/>
        <v>-15533976</v>
      </c>
      <c r="H19" s="75">
        <f t="shared" si="2"/>
        <v>-22357543</v>
      </c>
      <c r="I19" s="75">
        <f t="shared" si="2"/>
        <v>59652843</v>
      </c>
      <c r="J19" s="75">
        <f t="shared" si="2"/>
        <v>-24668510</v>
      </c>
      <c r="K19" s="75">
        <f t="shared" si="2"/>
        <v>76162543</v>
      </c>
      <c r="L19" s="75">
        <f t="shared" si="2"/>
        <v>-36733542</v>
      </c>
      <c r="M19" s="75">
        <f t="shared" si="2"/>
        <v>14760491</v>
      </c>
      <c r="N19" s="75">
        <f t="shared" si="2"/>
        <v>-18249205</v>
      </c>
      <c r="O19" s="75">
        <f t="shared" si="2"/>
        <v>-12781585</v>
      </c>
      <c r="P19" s="75">
        <f t="shared" si="2"/>
        <v>52734068</v>
      </c>
      <c r="Q19" s="75">
        <f t="shared" si="2"/>
        <v>21703278</v>
      </c>
      <c r="R19" s="75">
        <f t="shared" si="2"/>
        <v>-15262881</v>
      </c>
      <c r="S19" s="75">
        <f t="shared" si="2"/>
        <v>-22527486</v>
      </c>
      <c r="T19" s="75">
        <f t="shared" si="2"/>
        <v>0</v>
      </c>
      <c r="U19" s="75">
        <f t="shared" si="2"/>
        <v>-37790367</v>
      </c>
      <c r="V19" s="75">
        <f t="shared" si="2"/>
        <v>58326245</v>
      </c>
      <c r="W19" s="75">
        <f>IF(E10=E18,0,W10-W18)</f>
        <v>6183243</v>
      </c>
      <c r="X19" s="75">
        <f t="shared" si="2"/>
        <v>52143002</v>
      </c>
      <c r="Y19" s="76">
        <f>+IF(W19&lt;&gt;0,(X19/W19)*100,0)</f>
        <v>843.2953710536686</v>
      </c>
      <c r="Z19" s="77">
        <f t="shared" si="2"/>
        <v>6183243</v>
      </c>
    </row>
    <row r="20" spans="1:26" ht="20.25">
      <c r="A20" s="78" t="s">
        <v>43</v>
      </c>
      <c r="B20" s="79">
        <v>70766115</v>
      </c>
      <c r="C20" s="79">
        <v>0</v>
      </c>
      <c r="D20" s="80">
        <v>73921008</v>
      </c>
      <c r="E20" s="81">
        <v>75433565</v>
      </c>
      <c r="F20" s="81">
        <v>1421344</v>
      </c>
      <c r="G20" s="81">
        <v>8852819</v>
      </c>
      <c r="H20" s="81">
        <v>3760218</v>
      </c>
      <c r="I20" s="81">
        <v>14034381</v>
      </c>
      <c r="J20" s="81">
        <v>9082670</v>
      </c>
      <c r="K20" s="81">
        <v>11319925</v>
      </c>
      <c r="L20" s="81">
        <v>2489251</v>
      </c>
      <c r="M20" s="81">
        <v>22891846</v>
      </c>
      <c r="N20" s="81">
        <v>4893822</v>
      </c>
      <c r="O20" s="81">
        <v>3618035</v>
      </c>
      <c r="P20" s="81">
        <v>8377112</v>
      </c>
      <c r="Q20" s="81">
        <v>16888969</v>
      </c>
      <c r="R20" s="81">
        <v>727674</v>
      </c>
      <c r="S20" s="81">
        <v>7640092</v>
      </c>
      <c r="T20" s="81">
        <v>0</v>
      </c>
      <c r="U20" s="81">
        <v>8367766</v>
      </c>
      <c r="V20" s="81">
        <v>62182962</v>
      </c>
      <c r="W20" s="81">
        <v>75433565</v>
      </c>
      <c r="X20" s="81">
        <v>-13250603</v>
      </c>
      <c r="Y20" s="82">
        <v>-17.57</v>
      </c>
      <c r="Z20" s="83">
        <v>75433565</v>
      </c>
    </row>
    <row r="21" spans="1:26" ht="41.25">
      <c r="A21" s="84" t="s">
        <v>111</v>
      </c>
      <c r="B21" s="85">
        <v>41272</v>
      </c>
      <c r="C21" s="85">
        <v>0</v>
      </c>
      <c r="D21" s="86">
        <v>0</v>
      </c>
      <c r="E21" s="87">
        <v>21771050</v>
      </c>
      <c r="F21" s="87">
        <v>0</v>
      </c>
      <c r="G21" s="87">
        <v>334255</v>
      </c>
      <c r="H21" s="87">
        <v>1782163</v>
      </c>
      <c r="I21" s="87">
        <v>2116418</v>
      </c>
      <c r="J21" s="87">
        <v>932016</v>
      </c>
      <c r="K21" s="87">
        <v>4137214</v>
      </c>
      <c r="L21" s="87">
        <v>3085488</v>
      </c>
      <c r="M21" s="87">
        <v>8154718</v>
      </c>
      <c r="N21" s="87">
        <v>2382108</v>
      </c>
      <c r="O21" s="87">
        <v>0</v>
      </c>
      <c r="P21" s="87">
        <v>3115431</v>
      </c>
      <c r="Q21" s="87">
        <v>5497539</v>
      </c>
      <c r="R21" s="87">
        <v>1193700</v>
      </c>
      <c r="S21" s="87">
        <v>1091547</v>
      </c>
      <c r="T21" s="87">
        <v>0</v>
      </c>
      <c r="U21" s="87">
        <v>2285247</v>
      </c>
      <c r="V21" s="87">
        <v>18053922</v>
      </c>
      <c r="W21" s="87">
        <v>21771050</v>
      </c>
      <c r="X21" s="87">
        <v>-3717128</v>
      </c>
      <c r="Y21" s="88">
        <v>-17.07</v>
      </c>
      <c r="Z21" s="89">
        <v>21771050</v>
      </c>
    </row>
    <row r="22" spans="1:26" ht="12.75">
      <c r="A22" s="90" t="s">
        <v>112</v>
      </c>
      <c r="B22" s="91">
        <f>SUM(B19:B21)</f>
        <v>38965066</v>
      </c>
      <c r="C22" s="91">
        <f>SUM(C19:C21)</f>
        <v>0</v>
      </c>
      <c r="D22" s="92">
        <f aca="true" t="shared" si="3" ref="D22:Z22">SUM(D19:D21)</f>
        <v>92328895</v>
      </c>
      <c r="E22" s="93">
        <f t="shared" si="3"/>
        <v>103387858</v>
      </c>
      <c r="F22" s="93">
        <f t="shared" si="3"/>
        <v>98965706</v>
      </c>
      <c r="G22" s="93">
        <f t="shared" si="3"/>
        <v>-6346902</v>
      </c>
      <c r="H22" s="93">
        <f t="shared" si="3"/>
        <v>-16815162</v>
      </c>
      <c r="I22" s="93">
        <f t="shared" si="3"/>
        <v>75803642</v>
      </c>
      <c r="J22" s="93">
        <f t="shared" si="3"/>
        <v>-14653824</v>
      </c>
      <c r="K22" s="93">
        <f t="shared" si="3"/>
        <v>91619682</v>
      </c>
      <c r="L22" s="93">
        <f t="shared" si="3"/>
        <v>-31158803</v>
      </c>
      <c r="M22" s="93">
        <f t="shared" si="3"/>
        <v>45807055</v>
      </c>
      <c r="N22" s="93">
        <f t="shared" si="3"/>
        <v>-10973275</v>
      </c>
      <c r="O22" s="93">
        <f t="shared" si="3"/>
        <v>-9163550</v>
      </c>
      <c r="P22" s="93">
        <f t="shared" si="3"/>
        <v>64226611</v>
      </c>
      <c r="Q22" s="93">
        <f t="shared" si="3"/>
        <v>44089786</v>
      </c>
      <c r="R22" s="93">
        <f t="shared" si="3"/>
        <v>-13341507</v>
      </c>
      <c r="S22" s="93">
        <f t="shared" si="3"/>
        <v>-13795847</v>
      </c>
      <c r="T22" s="93">
        <f t="shared" si="3"/>
        <v>0</v>
      </c>
      <c r="U22" s="93">
        <f t="shared" si="3"/>
        <v>-27137354</v>
      </c>
      <c r="V22" s="93">
        <f t="shared" si="3"/>
        <v>138563129</v>
      </c>
      <c r="W22" s="93">
        <f t="shared" si="3"/>
        <v>103387858</v>
      </c>
      <c r="X22" s="93">
        <f t="shared" si="3"/>
        <v>35175271</v>
      </c>
      <c r="Y22" s="94">
        <f>+IF(W22&lt;&gt;0,(X22/W22)*100,0)</f>
        <v>34.022632522283224</v>
      </c>
      <c r="Z22" s="95">
        <f t="shared" si="3"/>
        <v>103387858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38965066</v>
      </c>
      <c r="C24" s="73">
        <f>SUM(C22:C23)</f>
        <v>0</v>
      </c>
      <c r="D24" s="74">
        <f aca="true" t="shared" si="4" ref="D24:Z24">SUM(D22:D23)</f>
        <v>92328895</v>
      </c>
      <c r="E24" s="75">
        <f t="shared" si="4"/>
        <v>103387858</v>
      </c>
      <c r="F24" s="75">
        <f t="shared" si="4"/>
        <v>98965706</v>
      </c>
      <c r="G24" s="75">
        <f t="shared" si="4"/>
        <v>-6346902</v>
      </c>
      <c r="H24" s="75">
        <f t="shared" si="4"/>
        <v>-16815162</v>
      </c>
      <c r="I24" s="75">
        <f t="shared" si="4"/>
        <v>75803642</v>
      </c>
      <c r="J24" s="75">
        <f t="shared" si="4"/>
        <v>-14653824</v>
      </c>
      <c r="K24" s="75">
        <f t="shared" si="4"/>
        <v>91619682</v>
      </c>
      <c r="L24" s="75">
        <f t="shared" si="4"/>
        <v>-31158803</v>
      </c>
      <c r="M24" s="75">
        <f t="shared" si="4"/>
        <v>45807055</v>
      </c>
      <c r="N24" s="75">
        <f t="shared" si="4"/>
        <v>-10973275</v>
      </c>
      <c r="O24" s="75">
        <f t="shared" si="4"/>
        <v>-9163550</v>
      </c>
      <c r="P24" s="75">
        <f t="shared" si="4"/>
        <v>64226611</v>
      </c>
      <c r="Q24" s="75">
        <f t="shared" si="4"/>
        <v>44089786</v>
      </c>
      <c r="R24" s="75">
        <f t="shared" si="4"/>
        <v>-13341507</v>
      </c>
      <c r="S24" s="75">
        <f t="shared" si="4"/>
        <v>-13795847</v>
      </c>
      <c r="T24" s="75">
        <f t="shared" si="4"/>
        <v>0</v>
      </c>
      <c r="U24" s="75">
        <f t="shared" si="4"/>
        <v>-27137354</v>
      </c>
      <c r="V24" s="75">
        <f t="shared" si="4"/>
        <v>138563129</v>
      </c>
      <c r="W24" s="75">
        <f t="shared" si="4"/>
        <v>103387858</v>
      </c>
      <c r="X24" s="75">
        <f t="shared" si="4"/>
        <v>35175271</v>
      </c>
      <c r="Y24" s="76">
        <f>+IF(W24&lt;&gt;0,(X24/W24)*100,0)</f>
        <v>34.022632522283224</v>
      </c>
      <c r="Z24" s="77">
        <f t="shared" si="4"/>
        <v>103387858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104678047</v>
      </c>
      <c r="C27" s="21">
        <v>0</v>
      </c>
      <c r="D27" s="103">
        <v>95653571</v>
      </c>
      <c r="E27" s="104">
        <v>113102539</v>
      </c>
      <c r="F27" s="104">
        <v>1112356</v>
      </c>
      <c r="G27" s="104">
        <v>8112373</v>
      </c>
      <c r="H27" s="104">
        <v>5020326</v>
      </c>
      <c r="I27" s="104">
        <v>14245055</v>
      </c>
      <c r="J27" s="104">
        <v>12851318</v>
      </c>
      <c r="K27" s="104">
        <v>14910082</v>
      </c>
      <c r="L27" s="104">
        <v>6657487</v>
      </c>
      <c r="M27" s="104">
        <v>34418887</v>
      </c>
      <c r="N27" s="104">
        <v>10654925</v>
      </c>
      <c r="O27" s="104">
        <v>7260016</v>
      </c>
      <c r="P27" s="104">
        <v>5798864</v>
      </c>
      <c r="Q27" s="104">
        <v>23713805</v>
      </c>
      <c r="R27" s="104">
        <v>3394994</v>
      </c>
      <c r="S27" s="104">
        <v>8516803</v>
      </c>
      <c r="T27" s="104">
        <v>0</v>
      </c>
      <c r="U27" s="104">
        <v>11911797</v>
      </c>
      <c r="V27" s="104">
        <v>84289544</v>
      </c>
      <c r="W27" s="104">
        <v>113102539</v>
      </c>
      <c r="X27" s="104">
        <v>-28812995</v>
      </c>
      <c r="Y27" s="105">
        <v>-25.48</v>
      </c>
      <c r="Z27" s="106">
        <v>113102539</v>
      </c>
    </row>
    <row r="28" spans="1:26" ht="12.75">
      <c r="A28" s="107" t="s">
        <v>47</v>
      </c>
      <c r="B28" s="18">
        <v>2030572</v>
      </c>
      <c r="C28" s="18">
        <v>0</v>
      </c>
      <c r="D28" s="58">
        <v>77399276</v>
      </c>
      <c r="E28" s="59">
        <v>97204617</v>
      </c>
      <c r="F28" s="59">
        <v>1112356</v>
      </c>
      <c r="G28" s="59">
        <v>8112373</v>
      </c>
      <c r="H28" s="59">
        <v>4584934</v>
      </c>
      <c r="I28" s="59">
        <v>13809663</v>
      </c>
      <c r="J28" s="59">
        <v>9146859</v>
      </c>
      <c r="K28" s="59">
        <v>11666036</v>
      </c>
      <c r="L28" s="59">
        <v>4893813</v>
      </c>
      <c r="M28" s="59">
        <v>25706708</v>
      </c>
      <c r="N28" s="59">
        <v>10304162</v>
      </c>
      <c r="O28" s="59">
        <v>6704606</v>
      </c>
      <c r="P28" s="59">
        <v>4461003</v>
      </c>
      <c r="Q28" s="59">
        <v>21469771</v>
      </c>
      <c r="R28" s="59">
        <v>1924343</v>
      </c>
      <c r="S28" s="59">
        <v>7799683</v>
      </c>
      <c r="T28" s="59">
        <v>0</v>
      </c>
      <c r="U28" s="59">
        <v>9724026</v>
      </c>
      <c r="V28" s="59">
        <v>70710168</v>
      </c>
      <c r="W28" s="59">
        <v>97204617</v>
      </c>
      <c r="X28" s="59">
        <v>-26494449</v>
      </c>
      <c r="Y28" s="60">
        <v>-27.26</v>
      </c>
      <c r="Z28" s="61">
        <v>97204617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15897926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4295917</v>
      </c>
      <c r="Q31" s="59">
        <v>4295917</v>
      </c>
      <c r="R31" s="59">
        <v>1470651</v>
      </c>
      <c r="S31" s="59">
        <v>717120</v>
      </c>
      <c r="T31" s="59">
        <v>0</v>
      </c>
      <c r="U31" s="59">
        <v>2187771</v>
      </c>
      <c r="V31" s="59">
        <v>6483688</v>
      </c>
      <c r="W31" s="59">
        <v>15897926</v>
      </c>
      <c r="X31" s="59">
        <v>-9414238</v>
      </c>
      <c r="Y31" s="60">
        <v>-59.22</v>
      </c>
      <c r="Z31" s="61">
        <v>15897926</v>
      </c>
    </row>
    <row r="32" spans="1:26" ht="12.75">
      <c r="A32" s="68" t="s">
        <v>50</v>
      </c>
      <c r="B32" s="21">
        <f>SUM(B28:B31)</f>
        <v>2030572</v>
      </c>
      <c r="C32" s="21">
        <f>SUM(C28:C31)</f>
        <v>0</v>
      </c>
      <c r="D32" s="103">
        <f aca="true" t="shared" si="5" ref="D32:Z32">SUM(D28:D31)</f>
        <v>77399276</v>
      </c>
      <c r="E32" s="104">
        <f t="shared" si="5"/>
        <v>113102543</v>
      </c>
      <c r="F32" s="104">
        <f t="shared" si="5"/>
        <v>1112356</v>
      </c>
      <c r="G32" s="104">
        <f t="shared" si="5"/>
        <v>8112373</v>
      </c>
      <c r="H32" s="104">
        <f t="shared" si="5"/>
        <v>4584934</v>
      </c>
      <c r="I32" s="104">
        <f t="shared" si="5"/>
        <v>13809663</v>
      </c>
      <c r="J32" s="104">
        <f t="shared" si="5"/>
        <v>9146859</v>
      </c>
      <c r="K32" s="104">
        <f t="shared" si="5"/>
        <v>11666036</v>
      </c>
      <c r="L32" s="104">
        <f t="shared" si="5"/>
        <v>4893813</v>
      </c>
      <c r="M32" s="104">
        <f t="shared" si="5"/>
        <v>25706708</v>
      </c>
      <c r="N32" s="104">
        <f t="shared" si="5"/>
        <v>10304162</v>
      </c>
      <c r="O32" s="104">
        <f t="shared" si="5"/>
        <v>6704606</v>
      </c>
      <c r="P32" s="104">
        <f t="shared" si="5"/>
        <v>8756920</v>
      </c>
      <c r="Q32" s="104">
        <f t="shared" si="5"/>
        <v>25765688</v>
      </c>
      <c r="R32" s="104">
        <f t="shared" si="5"/>
        <v>3394994</v>
      </c>
      <c r="S32" s="104">
        <f t="shared" si="5"/>
        <v>8516803</v>
      </c>
      <c r="T32" s="104">
        <f t="shared" si="5"/>
        <v>0</v>
      </c>
      <c r="U32" s="104">
        <f t="shared" si="5"/>
        <v>11911797</v>
      </c>
      <c r="V32" s="104">
        <f t="shared" si="5"/>
        <v>77193856</v>
      </c>
      <c r="W32" s="104">
        <f t="shared" si="5"/>
        <v>113102543</v>
      </c>
      <c r="X32" s="104">
        <f t="shared" si="5"/>
        <v>-35908687</v>
      </c>
      <c r="Y32" s="105">
        <f>+IF(W32&lt;&gt;0,(X32/W32)*100,0)</f>
        <v>-31.748788353945322</v>
      </c>
      <c r="Z32" s="106">
        <f t="shared" si="5"/>
        <v>113102543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124694085</v>
      </c>
      <c r="C35" s="18">
        <v>0</v>
      </c>
      <c r="D35" s="58">
        <v>115014000</v>
      </c>
      <c r="E35" s="59">
        <v>120273385</v>
      </c>
      <c r="F35" s="59">
        <v>259095958</v>
      </c>
      <c r="G35" s="59">
        <v>-17829390</v>
      </c>
      <c r="H35" s="59">
        <v>-27758687</v>
      </c>
      <c r="I35" s="59">
        <v>213507881</v>
      </c>
      <c r="J35" s="59">
        <v>-40580846</v>
      </c>
      <c r="K35" s="59">
        <v>66171176</v>
      </c>
      <c r="L35" s="59">
        <v>-26010485</v>
      </c>
      <c r="M35" s="59">
        <v>-420155</v>
      </c>
      <c r="N35" s="59">
        <v>-25563536</v>
      </c>
      <c r="O35" s="59">
        <v>-15881728</v>
      </c>
      <c r="P35" s="59">
        <v>61498115</v>
      </c>
      <c r="Q35" s="59">
        <v>20052851</v>
      </c>
      <c r="R35" s="59">
        <v>-18186816</v>
      </c>
      <c r="S35" s="59">
        <v>-31235834</v>
      </c>
      <c r="T35" s="59">
        <v>0</v>
      </c>
      <c r="U35" s="59">
        <v>-49422650</v>
      </c>
      <c r="V35" s="59">
        <v>183717927</v>
      </c>
      <c r="W35" s="59">
        <v>120273385</v>
      </c>
      <c r="X35" s="59">
        <v>63444542</v>
      </c>
      <c r="Y35" s="60">
        <v>52.75</v>
      </c>
      <c r="Z35" s="61">
        <v>120273385</v>
      </c>
    </row>
    <row r="36" spans="1:26" ht="12.75">
      <c r="A36" s="57" t="s">
        <v>53</v>
      </c>
      <c r="B36" s="18">
        <v>1064613884</v>
      </c>
      <c r="C36" s="18">
        <v>0</v>
      </c>
      <c r="D36" s="58">
        <v>1218699571</v>
      </c>
      <c r="E36" s="59">
        <v>1208089144</v>
      </c>
      <c r="F36" s="59">
        <v>1100742489</v>
      </c>
      <c r="G36" s="59">
        <v>8112373</v>
      </c>
      <c r="H36" s="59">
        <v>5020326</v>
      </c>
      <c r="I36" s="59">
        <v>1113875188</v>
      </c>
      <c r="J36" s="59">
        <v>12851318</v>
      </c>
      <c r="K36" s="59">
        <v>14910082</v>
      </c>
      <c r="L36" s="59">
        <v>6657487</v>
      </c>
      <c r="M36" s="59">
        <v>34418887</v>
      </c>
      <c r="N36" s="59">
        <v>10654925</v>
      </c>
      <c r="O36" s="59">
        <v>7260016</v>
      </c>
      <c r="P36" s="59">
        <v>5798864</v>
      </c>
      <c r="Q36" s="59">
        <v>23713805</v>
      </c>
      <c r="R36" s="59">
        <v>3394994</v>
      </c>
      <c r="S36" s="59">
        <v>8516803</v>
      </c>
      <c r="T36" s="59">
        <v>0</v>
      </c>
      <c r="U36" s="59">
        <v>11911797</v>
      </c>
      <c r="V36" s="59">
        <v>1183919677</v>
      </c>
      <c r="W36" s="59">
        <v>1208089144</v>
      </c>
      <c r="X36" s="59">
        <v>-24169467</v>
      </c>
      <c r="Y36" s="60">
        <v>-2</v>
      </c>
      <c r="Z36" s="61">
        <v>1208089144</v>
      </c>
    </row>
    <row r="37" spans="1:26" ht="12.75">
      <c r="A37" s="57" t="s">
        <v>54</v>
      </c>
      <c r="B37" s="18">
        <v>142544625</v>
      </c>
      <c r="C37" s="18">
        <v>0</v>
      </c>
      <c r="D37" s="58">
        <v>81126991</v>
      </c>
      <c r="E37" s="59">
        <v>87971004</v>
      </c>
      <c r="F37" s="59">
        <v>112880986</v>
      </c>
      <c r="G37" s="59">
        <v>-3370121</v>
      </c>
      <c r="H37" s="59">
        <v>-5923202</v>
      </c>
      <c r="I37" s="59">
        <v>103587663</v>
      </c>
      <c r="J37" s="59">
        <v>-13075718</v>
      </c>
      <c r="K37" s="59">
        <v>-10538430</v>
      </c>
      <c r="L37" s="59">
        <v>11805801</v>
      </c>
      <c r="M37" s="59">
        <v>-11808347</v>
      </c>
      <c r="N37" s="59">
        <v>-3935342</v>
      </c>
      <c r="O37" s="59">
        <v>541822</v>
      </c>
      <c r="P37" s="59">
        <v>3070354</v>
      </c>
      <c r="Q37" s="59">
        <v>-323166</v>
      </c>
      <c r="R37" s="59">
        <v>-1450323</v>
      </c>
      <c r="S37" s="59">
        <v>-8923198</v>
      </c>
      <c r="T37" s="59">
        <v>0</v>
      </c>
      <c r="U37" s="59">
        <v>-10373521</v>
      </c>
      <c r="V37" s="59">
        <v>81082629</v>
      </c>
      <c r="W37" s="59">
        <v>87971004</v>
      </c>
      <c r="X37" s="59">
        <v>-6888375</v>
      </c>
      <c r="Y37" s="60">
        <v>-7.83</v>
      </c>
      <c r="Z37" s="61">
        <v>87971004</v>
      </c>
    </row>
    <row r="38" spans="1:26" ht="12.75">
      <c r="A38" s="57" t="s">
        <v>55</v>
      </c>
      <c r="B38" s="18">
        <v>110954765</v>
      </c>
      <c r="C38" s="18">
        <v>0</v>
      </c>
      <c r="D38" s="58">
        <v>113239000</v>
      </c>
      <c r="E38" s="59">
        <v>103514357</v>
      </c>
      <c r="F38" s="59">
        <v>120369166</v>
      </c>
      <c r="G38" s="59">
        <v>0</v>
      </c>
      <c r="H38" s="59">
        <v>0</v>
      </c>
      <c r="I38" s="59">
        <v>120369166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120369166</v>
      </c>
      <c r="W38" s="59">
        <v>103514357</v>
      </c>
      <c r="X38" s="59">
        <v>16854809</v>
      </c>
      <c r="Y38" s="60">
        <v>16.28</v>
      </c>
      <c r="Z38" s="61">
        <v>103514357</v>
      </c>
    </row>
    <row r="39" spans="1:26" ht="12.75">
      <c r="A39" s="57" t="s">
        <v>56</v>
      </c>
      <c r="B39" s="18">
        <v>896843499</v>
      </c>
      <c r="C39" s="18">
        <v>0</v>
      </c>
      <c r="D39" s="58">
        <v>1047018685</v>
      </c>
      <c r="E39" s="59">
        <v>1136877171</v>
      </c>
      <c r="F39" s="59">
        <v>1027622566</v>
      </c>
      <c r="G39" s="59">
        <v>0</v>
      </c>
      <c r="H39" s="59">
        <v>0</v>
      </c>
      <c r="I39" s="59">
        <v>1027622566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1027622566</v>
      </c>
      <c r="W39" s="59">
        <v>1136877171</v>
      </c>
      <c r="X39" s="59">
        <v>-109254605</v>
      </c>
      <c r="Y39" s="60">
        <v>-9.61</v>
      </c>
      <c r="Z39" s="61">
        <v>1136877171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-338556767</v>
      </c>
      <c r="C42" s="18">
        <v>0</v>
      </c>
      <c r="D42" s="58">
        <v>-368212678</v>
      </c>
      <c r="E42" s="59">
        <v>-383577266</v>
      </c>
      <c r="F42" s="59">
        <v>-24071741</v>
      </c>
      <c r="G42" s="59">
        <v>-25080662</v>
      </c>
      <c r="H42" s="59">
        <v>-31214836</v>
      </c>
      <c r="I42" s="59">
        <v>-80367239</v>
      </c>
      <c r="J42" s="59">
        <v>-32719293</v>
      </c>
      <c r="K42" s="59">
        <v>-22839475</v>
      </c>
      <c r="L42" s="59">
        <v>-47158060</v>
      </c>
      <c r="M42" s="59">
        <v>-102716828</v>
      </c>
      <c r="N42" s="59">
        <v>-29816392</v>
      </c>
      <c r="O42" s="59">
        <v>-22563202</v>
      </c>
      <c r="P42" s="59">
        <v>-24071366</v>
      </c>
      <c r="Q42" s="59">
        <v>-76450960</v>
      </c>
      <c r="R42" s="59">
        <v>-25098270</v>
      </c>
      <c r="S42" s="59">
        <v>-30645743</v>
      </c>
      <c r="T42" s="59">
        <v>0</v>
      </c>
      <c r="U42" s="59">
        <v>-55744013</v>
      </c>
      <c r="V42" s="59">
        <v>-315279040</v>
      </c>
      <c r="W42" s="59">
        <v>-383577266</v>
      </c>
      <c r="X42" s="59">
        <v>68298226</v>
      </c>
      <c r="Y42" s="60">
        <v>-17.81</v>
      </c>
      <c r="Z42" s="61">
        <v>-383577266</v>
      </c>
    </row>
    <row r="43" spans="1:26" ht="12.75">
      <c r="A43" s="57" t="s">
        <v>59</v>
      </c>
      <c r="B43" s="18">
        <v>-63378550</v>
      </c>
      <c r="C43" s="18">
        <v>0</v>
      </c>
      <c r="D43" s="58">
        <v>-12682135</v>
      </c>
      <c r="E43" s="59">
        <v>-83055</v>
      </c>
      <c r="F43" s="59">
        <v>-2053075</v>
      </c>
      <c r="G43" s="59">
        <v>-7494521</v>
      </c>
      <c r="H43" s="59">
        <v>-5597781</v>
      </c>
      <c r="I43" s="59">
        <v>-15145377</v>
      </c>
      <c r="J43" s="59">
        <v>-13263051</v>
      </c>
      <c r="K43" s="59">
        <v>-14756149</v>
      </c>
      <c r="L43" s="59">
        <v>-6869419</v>
      </c>
      <c r="M43" s="59">
        <v>-34888619</v>
      </c>
      <c r="N43" s="59">
        <v>-7505183</v>
      </c>
      <c r="O43" s="59">
        <v>-7667647</v>
      </c>
      <c r="P43" s="59">
        <v>-5888656</v>
      </c>
      <c r="Q43" s="59">
        <v>-21061486</v>
      </c>
      <c r="R43" s="59">
        <v>-3447250</v>
      </c>
      <c r="S43" s="59">
        <v>-9048810</v>
      </c>
      <c r="T43" s="59">
        <v>0</v>
      </c>
      <c r="U43" s="59">
        <v>-12496060</v>
      </c>
      <c r="V43" s="59">
        <v>-83591542</v>
      </c>
      <c r="W43" s="59">
        <v>-12765190</v>
      </c>
      <c r="X43" s="59">
        <v>-70826352</v>
      </c>
      <c r="Y43" s="60">
        <v>554.84</v>
      </c>
      <c r="Z43" s="61">
        <v>-83055</v>
      </c>
    </row>
    <row r="44" spans="1:26" ht="12.75">
      <c r="A44" s="57" t="s">
        <v>60</v>
      </c>
      <c r="B44" s="18">
        <v>133952</v>
      </c>
      <c r="C44" s="18">
        <v>0</v>
      </c>
      <c r="D44" s="58">
        <v>-523184</v>
      </c>
      <c r="E44" s="59">
        <v>7194089</v>
      </c>
      <c r="F44" s="59">
        <v>5425985</v>
      </c>
      <c r="G44" s="59">
        <v>-5313088</v>
      </c>
      <c r="H44" s="59">
        <v>-51758</v>
      </c>
      <c r="I44" s="59">
        <v>61139</v>
      </c>
      <c r="J44" s="59">
        <v>2116097</v>
      </c>
      <c r="K44" s="59">
        <v>898930</v>
      </c>
      <c r="L44" s="59">
        <v>795104</v>
      </c>
      <c r="M44" s="59">
        <v>3810131</v>
      </c>
      <c r="N44" s="59">
        <v>26084</v>
      </c>
      <c r="O44" s="59">
        <v>1587355</v>
      </c>
      <c r="P44" s="59">
        <v>771134</v>
      </c>
      <c r="Q44" s="59">
        <v>2384573</v>
      </c>
      <c r="R44" s="59">
        <v>32432</v>
      </c>
      <c r="S44" s="59">
        <v>1648566</v>
      </c>
      <c r="T44" s="59">
        <v>11515</v>
      </c>
      <c r="U44" s="59">
        <v>1692513</v>
      </c>
      <c r="V44" s="59">
        <v>7948356</v>
      </c>
      <c r="W44" s="59">
        <v>6670905</v>
      </c>
      <c r="X44" s="59">
        <v>1277451</v>
      </c>
      <c r="Y44" s="60">
        <v>19.15</v>
      </c>
      <c r="Z44" s="61">
        <v>7194089</v>
      </c>
    </row>
    <row r="45" spans="1:26" ht="12.75">
      <c r="A45" s="68" t="s">
        <v>61</v>
      </c>
      <c r="B45" s="21">
        <v>-395525665</v>
      </c>
      <c r="C45" s="21">
        <v>0</v>
      </c>
      <c r="D45" s="103">
        <v>-352380997</v>
      </c>
      <c r="E45" s="104">
        <v>-376174315</v>
      </c>
      <c r="F45" s="104">
        <v>3594226</v>
      </c>
      <c r="G45" s="104">
        <f>+F45+G42+G43+G44+G83</f>
        <v>-34308812</v>
      </c>
      <c r="H45" s="104">
        <f>+G45+H42+H43+H44+H83</f>
        <v>-71173187</v>
      </c>
      <c r="I45" s="104">
        <f>+H45</f>
        <v>-71173187</v>
      </c>
      <c r="J45" s="104">
        <f>+H45+J42+J43+J44+J83</f>
        <v>-115039434</v>
      </c>
      <c r="K45" s="104">
        <f>+J45+K42+K43+K44+K83</f>
        <v>-151736128</v>
      </c>
      <c r="L45" s="104">
        <f>+K45+L42+L43+L44+L83</f>
        <v>-204968503</v>
      </c>
      <c r="M45" s="104">
        <f>+L45</f>
        <v>-204968503</v>
      </c>
      <c r="N45" s="104">
        <f>+L45+N42+N43+N44+N83</f>
        <v>-242263994</v>
      </c>
      <c r="O45" s="104">
        <f>+N45+O42+O43+O44+O83</f>
        <v>-270907488</v>
      </c>
      <c r="P45" s="104">
        <f>+O45+P42+P43+P44+P83</f>
        <v>-300096376</v>
      </c>
      <c r="Q45" s="104">
        <f>+P45</f>
        <v>-300096376</v>
      </c>
      <c r="R45" s="104">
        <f>+P45+R42+R43+R44+R83</f>
        <v>-328609464</v>
      </c>
      <c r="S45" s="104">
        <f>+R45+S42+S43+S44+S83</f>
        <v>-366655451</v>
      </c>
      <c r="T45" s="104">
        <f>+S45+T42+T43+T44+T83</f>
        <v>-366643936</v>
      </c>
      <c r="U45" s="104">
        <f>+T45</f>
        <v>-366643936</v>
      </c>
      <c r="V45" s="104">
        <f>+U45</f>
        <v>-366643936</v>
      </c>
      <c r="W45" s="104">
        <f>+W83+W42+W43+W44</f>
        <v>-360342634</v>
      </c>
      <c r="X45" s="104">
        <f>+V45-W45</f>
        <v>-6301302</v>
      </c>
      <c r="Y45" s="105">
        <f>+IF(W45&lt;&gt;0,+(X45/W45)*100,0)</f>
        <v>1.7486973245580482</v>
      </c>
      <c r="Z45" s="106">
        <v>-376174315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0.09219606133541415</v>
      </c>
      <c r="C59" s="9">
        <f t="shared" si="7"/>
        <v>0</v>
      </c>
      <c r="D59" s="2">
        <f t="shared" si="7"/>
        <v>0</v>
      </c>
      <c r="E59" s="10">
        <f t="shared" si="7"/>
        <v>11.420714953423484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11.420714953423484</v>
      </c>
      <c r="X59" s="10">
        <f t="shared" si="7"/>
        <v>0</v>
      </c>
      <c r="Y59" s="10">
        <f t="shared" si="7"/>
        <v>0</v>
      </c>
      <c r="Z59" s="11">
        <f t="shared" si="7"/>
        <v>11.420714953423484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1.4490017567530054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1.8844688157957385</v>
      </c>
      <c r="G61" s="13">
        <f t="shared" si="7"/>
        <v>1.7299508637265266</v>
      </c>
      <c r="H61" s="13">
        <f t="shared" si="7"/>
        <v>1.1431785664076066</v>
      </c>
      <c r="I61" s="13">
        <f t="shared" si="7"/>
        <v>1.5873994611968159</v>
      </c>
      <c r="J61" s="13">
        <f t="shared" si="7"/>
        <v>2.881448141499501</v>
      </c>
      <c r="K61" s="13">
        <f t="shared" si="7"/>
        <v>1.3938630985408904</v>
      </c>
      <c r="L61" s="13">
        <f t="shared" si="7"/>
        <v>0.7924527885042635</v>
      </c>
      <c r="M61" s="13">
        <f t="shared" si="7"/>
        <v>1.6450415564833045</v>
      </c>
      <c r="N61" s="13">
        <f t="shared" si="7"/>
        <v>0.6730684440085934</v>
      </c>
      <c r="O61" s="13">
        <f t="shared" si="7"/>
        <v>1.0814794359681101</v>
      </c>
      <c r="P61" s="13">
        <f t="shared" si="7"/>
        <v>0.5993008318492151</v>
      </c>
      <c r="Q61" s="13">
        <f t="shared" si="7"/>
        <v>0.7765005651503841</v>
      </c>
      <c r="R61" s="13">
        <f t="shared" si="7"/>
        <v>0.25791074008985365</v>
      </c>
      <c r="S61" s="13">
        <f t="shared" si="7"/>
        <v>0.8900722623182539</v>
      </c>
      <c r="T61" s="13">
        <f t="shared" si="7"/>
        <v>0</v>
      </c>
      <c r="U61" s="13">
        <f t="shared" si="7"/>
        <v>0.5020331101576049</v>
      </c>
      <c r="V61" s="13">
        <f t="shared" si="7"/>
        <v>1.2061702410320472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0.3070848058249414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32756280</v>
      </c>
      <c r="C68" s="18">
        <v>0</v>
      </c>
      <c r="D68" s="19">
        <v>34727088</v>
      </c>
      <c r="E68" s="20">
        <v>36658388</v>
      </c>
      <c r="F68" s="20">
        <v>2925267</v>
      </c>
      <c r="G68" s="20">
        <v>3014242</v>
      </c>
      <c r="H68" s="20">
        <v>2972754</v>
      </c>
      <c r="I68" s="20">
        <v>8912263</v>
      </c>
      <c r="J68" s="20">
        <v>2924946</v>
      </c>
      <c r="K68" s="20">
        <v>2987856</v>
      </c>
      <c r="L68" s="20">
        <v>2987811</v>
      </c>
      <c r="M68" s="20">
        <v>8900613</v>
      </c>
      <c r="N68" s="20">
        <v>2990922</v>
      </c>
      <c r="O68" s="20">
        <v>3013726</v>
      </c>
      <c r="P68" s="20">
        <v>2978934</v>
      </c>
      <c r="Q68" s="20">
        <v>8983582</v>
      </c>
      <c r="R68" s="20">
        <v>2996082</v>
      </c>
      <c r="S68" s="20">
        <v>2983348</v>
      </c>
      <c r="T68" s="20">
        <v>0</v>
      </c>
      <c r="U68" s="20">
        <v>5979430</v>
      </c>
      <c r="V68" s="20">
        <v>32775888</v>
      </c>
      <c r="W68" s="20">
        <v>36658388</v>
      </c>
      <c r="X68" s="20">
        <v>0</v>
      </c>
      <c r="Y68" s="19">
        <v>0</v>
      </c>
      <c r="Z68" s="22">
        <v>36658388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79427785</v>
      </c>
      <c r="C70" s="18">
        <v>0</v>
      </c>
      <c r="D70" s="19">
        <v>92957344</v>
      </c>
      <c r="E70" s="20">
        <v>94306084</v>
      </c>
      <c r="F70" s="20">
        <v>6910117</v>
      </c>
      <c r="G70" s="20">
        <v>7366452</v>
      </c>
      <c r="H70" s="20">
        <v>6984998</v>
      </c>
      <c r="I70" s="20">
        <v>21261567</v>
      </c>
      <c r="J70" s="20">
        <v>6661338</v>
      </c>
      <c r="K70" s="20">
        <v>8207334</v>
      </c>
      <c r="L70" s="20">
        <v>7242198</v>
      </c>
      <c r="M70" s="20">
        <v>22110870</v>
      </c>
      <c r="N70" s="20">
        <v>8255624</v>
      </c>
      <c r="O70" s="20">
        <v>6996342</v>
      </c>
      <c r="P70" s="20">
        <v>7222583</v>
      </c>
      <c r="Q70" s="20">
        <v>22474549</v>
      </c>
      <c r="R70" s="20">
        <v>7107110</v>
      </c>
      <c r="S70" s="20">
        <v>4471210</v>
      </c>
      <c r="T70" s="20">
        <v>0</v>
      </c>
      <c r="U70" s="20">
        <v>11578320</v>
      </c>
      <c r="V70" s="20">
        <v>77425306</v>
      </c>
      <c r="W70" s="20">
        <v>94306084</v>
      </c>
      <c r="X70" s="20">
        <v>0</v>
      </c>
      <c r="Y70" s="19">
        <v>0</v>
      </c>
      <c r="Z70" s="22">
        <v>94306084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7854496</v>
      </c>
      <c r="C73" s="18">
        <v>0</v>
      </c>
      <c r="D73" s="19">
        <v>8549844</v>
      </c>
      <c r="E73" s="20">
        <v>8549844</v>
      </c>
      <c r="F73" s="20">
        <v>691848</v>
      </c>
      <c r="G73" s="20">
        <v>701195</v>
      </c>
      <c r="H73" s="20">
        <v>699828</v>
      </c>
      <c r="I73" s="20">
        <v>2092871</v>
      </c>
      <c r="J73" s="20">
        <v>701947</v>
      </c>
      <c r="K73" s="20">
        <v>703478</v>
      </c>
      <c r="L73" s="20">
        <v>703531</v>
      </c>
      <c r="M73" s="20">
        <v>2108956</v>
      </c>
      <c r="N73" s="20">
        <v>705253</v>
      </c>
      <c r="O73" s="20">
        <v>704978</v>
      </c>
      <c r="P73" s="20">
        <v>705662</v>
      </c>
      <c r="Q73" s="20">
        <v>2115893</v>
      </c>
      <c r="R73" s="20">
        <v>707687</v>
      </c>
      <c r="S73" s="20">
        <v>706480</v>
      </c>
      <c r="T73" s="20">
        <v>0</v>
      </c>
      <c r="U73" s="20">
        <v>1414167</v>
      </c>
      <c r="V73" s="20">
        <v>7731887</v>
      </c>
      <c r="W73" s="20">
        <v>8549844</v>
      </c>
      <c r="X73" s="20">
        <v>0</v>
      </c>
      <c r="Y73" s="19">
        <v>0</v>
      </c>
      <c r="Z73" s="22">
        <v>8549844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9183131</v>
      </c>
      <c r="C75" s="27">
        <v>0</v>
      </c>
      <c r="D75" s="28">
        <v>7040397</v>
      </c>
      <c r="E75" s="29">
        <v>12302642</v>
      </c>
      <c r="F75" s="29">
        <v>850710</v>
      </c>
      <c r="G75" s="29">
        <v>895614</v>
      </c>
      <c r="H75" s="29">
        <v>931723</v>
      </c>
      <c r="I75" s="29">
        <v>2678047</v>
      </c>
      <c r="J75" s="29">
        <v>929940</v>
      </c>
      <c r="K75" s="29">
        <v>955055</v>
      </c>
      <c r="L75" s="29">
        <v>1005231</v>
      </c>
      <c r="M75" s="29">
        <v>2890226</v>
      </c>
      <c r="N75" s="29">
        <v>1029061</v>
      </c>
      <c r="O75" s="29">
        <v>1057840</v>
      </c>
      <c r="P75" s="29">
        <v>1054605</v>
      </c>
      <c r="Q75" s="29">
        <v>3141506</v>
      </c>
      <c r="R75" s="29">
        <v>1134954</v>
      </c>
      <c r="S75" s="29">
        <v>1163445</v>
      </c>
      <c r="T75" s="29">
        <v>0</v>
      </c>
      <c r="U75" s="29">
        <v>2298399</v>
      </c>
      <c r="V75" s="29">
        <v>11008178</v>
      </c>
      <c r="W75" s="29">
        <v>12302642</v>
      </c>
      <c r="X75" s="29">
        <v>0</v>
      </c>
      <c r="Y75" s="28">
        <v>0</v>
      </c>
      <c r="Z75" s="30">
        <v>12302642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30200</v>
      </c>
      <c r="C77" s="18">
        <v>0</v>
      </c>
      <c r="D77" s="19">
        <v>0</v>
      </c>
      <c r="E77" s="20">
        <v>4186650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4186650</v>
      </c>
      <c r="X77" s="20">
        <v>0</v>
      </c>
      <c r="Y77" s="19">
        <v>0</v>
      </c>
      <c r="Z77" s="22">
        <v>4186650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1150910</v>
      </c>
      <c r="C79" s="18">
        <v>0</v>
      </c>
      <c r="D79" s="19">
        <v>0</v>
      </c>
      <c r="E79" s="20">
        <v>0</v>
      </c>
      <c r="F79" s="20">
        <v>130219</v>
      </c>
      <c r="G79" s="20">
        <v>127436</v>
      </c>
      <c r="H79" s="20">
        <v>79851</v>
      </c>
      <c r="I79" s="20">
        <v>337506</v>
      </c>
      <c r="J79" s="20">
        <v>191943</v>
      </c>
      <c r="K79" s="20">
        <v>114399</v>
      </c>
      <c r="L79" s="20">
        <v>57391</v>
      </c>
      <c r="M79" s="20">
        <v>363733</v>
      </c>
      <c r="N79" s="20">
        <v>55566</v>
      </c>
      <c r="O79" s="20">
        <v>75664</v>
      </c>
      <c r="P79" s="20">
        <v>43285</v>
      </c>
      <c r="Q79" s="20">
        <v>174515</v>
      </c>
      <c r="R79" s="20">
        <v>18330</v>
      </c>
      <c r="S79" s="20">
        <v>39797</v>
      </c>
      <c r="T79" s="20">
        <v>0</v>
      </c>
      <c r="U79" s="20">
        <v>58127</v>
      </c>
      <c r="V79" s="20">
        <v>933881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6275700</v>
      </c>
      <c r="C83" s="18"/>
      <c r="D83" s="19">
        <v>29037000</v>
      </c>
      <c r="E83" s="20">
        <v>291917</v>
      </c>
      <c r="F83" s="20">
        <v>24293057</v>
      </c>
      <c r="G83" s="20">
        <v>-14767</v>
      </c>
      <c r="H83" s="20"/>
      <c r="I83" s="20">
        <v>24293057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24293057</v>
      </c>
      <c r="W83" s="20">
        <v>29328917</v>
      </c>
      <c r="X83" s="20"/>
      <c r="Y83" s="19"/>
      <c r="Z83" s="22">
        <v>291917</v>
      </c>
    </row>
    <row r="84" spans="1:26" ht="12.75" hidden="1">
      <c r="A84" s="39" t="s">
        <v>70</v>
      </c>
      <c r="B84" s="27">
        <v>28200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38129250</v>
      </c>
      <c r="C5" s="18">
        <v>0</v>
      </c>
      <c r="D5" s="58">
        <v>43049421</v>
      </c>
      <c r="E5" s="59">
        <v>41414151</v>
      </c>
      <c r="F5" s="59">
        <v>3403532</v>
      </c>
      <c r="G5" s="59">
        <v>3403532</v>
      </c>
      <c r="H5" s="59">
        <v>3403532</v>
      </c>
      <c r="I5" s="59">
        <v>10210596</v>
      </c>
      <c r="J5" s="59">
        <v>3403532</v>
      </c>
      <c r="K5" s="59">
        <v>3403532</v>
      </c>
      <c r="L5" s="59">
        <v>3403532</v>
      </c>
      <c r="M5" s="59">
        <v>10210596</v>
      </c>
      <c r="N5" s="59">
        <v>3433399</v>
      </c>
      <c r="O5" s="59">
        <v>3431781</v>
      </c>
      <c r="P5" s="59">
        <v>3433399</v>
      </c>
      <c r="Q5" s="59">
        <v>10298579</v>
      </c>
      <c r="R5" s="59">
        <v>3433399</v>
      </c>
      <c r="S5" s="59">
        <v>3433399</v>
      </c>
      <c r="T5" s="59">
        <v>3433399</v>
      </c>
      <c r="U5" s="59">
        <v>10300197</v>
      </c>
      <c r="V5" s="59">
        <v>41019968</v>
      </c>
      <c r="W5" s="59">
        <v>41414151</v>
      </c>
      <c r="X5" s="59">
        <v>-394183</v>
      </c>
      <c r="Y5" s="60">
        <v>-0.95</v>
      </c>
      <c r="Z5" s="61">
        <v>41414151</v>
      </c>
    </row>
    <row r="6" spans="1:26" ht="12.7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9652</v>
      </c>
      <c r="G6" s="59">
        <v>9652</v>
      </c>
      <c r="H6" s="59">
        <v>9913</v>
      </c>
      <c r="I6" s="59">
        <v>29217</v>
      </c>
      <c r="J6" s="59">
        <v>11400</v>
      </c>
      <c r="K6" s="59">
        <v>11400</v>
      </c>
      <c r="L6" s="59">
        <v>11400</v>
      </c>
      <c r="M6" s="59">
        <v>34200</v>
      </c>
      <c r="N6" s="59">
        <v>11400</v>
      </c>
      <c r="O6" s="59">
        <v>11400</v>
      </c>
      <c r="P6" s="59">
        <v>11400</v>
      </c>
      <c r="Q6" s="59">
        <v>34200</v>
      </c>
      <c r="R6" s="59">
        <v>11400</v>
      </c>
      <c r="S6" s="59">
        <v>9913</v>
      </c>
      <c r="T6" s="59">
        <v>9913</v>
      </c>
      <c r="U6" s="59">
        <v>31226</v>
      </c>
      <c r="V6" s="59">
        <v>128843</v>
      </c>
      <c r="W6" s="59">
        <v>0</v>
      </c>
      <c r="X6" s="59">
        <v>128843</v>
      </c>
      <c r="Y6" s="60">
        <v>0</v>
      </c>
      <c r="Z6" s="61">
        <v>0</v>
      </c>
    </row>
    <row r="7" spans="1:26" ht="12.75">
      <c r="A7" s="57" t="s">
        <v>33</v>
      </c>
      <c r="B7" s="18">
        <v>3577684</v>
      </c>
      <c r="C7" s="18">
        <v>0</v>
      </c>
      <c r="D7" s="58">
        <v>5692573</v>
      </c>
      <c r="E7" s="59">
        <v>2769730</v>
      </c>
      <c r="F7" s="59">
        <v>340628</v>
      </c>
      <c r="G7" s="59">
        <v>355622</v>
      </c>
      <c r="H7" s="59">
        <v>248002</v>
      </c>
      <c r="I7" s="59">
        <v>944252</v>
      </c>
      <c r="J7" s="59">
        <v>0</v>
      </c>
      <c r="K7" s="59">
        <v>188552</v>
      </c>
      <c r="L7" s="59">
        <v>279118</v>
      </c>
      <c r="M7" s="59">
        <v>467670</v>
      </c>
      <c r="N7" s="59">
        <v>244086</v>
      </c>
      <c r="O7" s="59">
        <v>144386</v>
      </c>
      <c r="P7" s="59">
        <v>0</v>
      </c>
      <c r="Q7" s="59">
        <v>388472</v>
      </c>
      <c r="R7" s="59">
        <v>156164</v>
      </c>
      <c r="S7" s="59">
        <v>0</v>
      </c>
      <c r="T7" s="59">
        <v>0</v>
      </c>
      <c r="U7" s="59">
        <v>156164</v>
      </c>
      <c r="V7" s="59">
        <v>1956558</v>
      </c>
      <c r="W7" s="59">
        <v>2769730</v>
      </c>
      <c r="X7" s="59">
        <v>-813172</v>
      </c>
      <c r="Y7" s="60">
        <v>-29.36</v>
      </c>
      <c r="Z7" s="61">
        <v>2769730</v>
      </c>
    </row>
    <row r="8" spans="1:26" ht="12.75">
      <c r="A8" s="57" t="s">
        <v>34</v>
      </c>
      <c r="B8" s="18">
        <v>244443449</v>
      </c>
      <c r="C8" s="18">
        <v>0</v>
      </c>
      <c r="D8" s="58">
        <v>270771000</v>
      </c>
      <c r="E8" s="59">
        <v>271069000</v>
      </c>
      <c r="F8" s="59">
        <v>111684000</v>
      </c>
      <c r="G8" s="59">
        <v>573605</v>
      </c>
      <c r="H8" s="59">
        <v>130824</v>
      </c>
      <c r="I8" s="59">
        <v>112388429</v>
      </c>
      <c r="J8" s="59">
        <v>364130</v>
      </c>
      <c r="K8" s="59">
        <v>673644</v>
      </c>
      <c r="L8" s="59">
        <v>89613633</v>
      </c>
      <c r="M8" s="59">
        <v>90651407</v>
      </c>
      <c r="N8" s="59">
        <v>58863</v>
      </c>
      <c r="O8" s="59">
        <v>334800</v>
      </c>
      <c r="P8" s="59">
        <v>66982000</v>
      </c>
      <c r="Q8" s="59">
        <v>67375663</v>
      </c>
      <c r="R8" s="59">
        <v>0</v>
      </c>
      <c r="S8" s="59">
        <v>298000</v>
      </c>
      <c r="T8" s="59">
        <v>0</v>
      </c>
      <c r="U8" s="59">
        <v>298000</v>
      </c>
      <c r="V8" s="59">
        <v>270713499</v>
      </c>
      <c r="W8" s="59">
        <v>271069000</v>
      </c>
      <c r="X8" s="59">
        <v>-355501</v>
      </c>
      <c r="Y8" s="60">
        <v>-0.13</v>
      </c>
      <c r="Z8" s="61">
        <v>271069000</v>
      </c>
    </row>
    <row r="9" spans="1:26" ht="12.75">
      <c r="A9" s="57" t="s">
        <v>35</v>
      </c>
      <c r="B9" s="18">
        <v>50114027</v>
      </c>
      <c r="C9" s="18">
        <v>0</v>
      </c>
      <c r="D9" s="58">
        <v>45569795</v>
      </c>
      <c r="E9" s="59">
        <v>51003152</v>
      </c>
      <c r="F9" s="59">
        <v>11591633</v>
      </c>
      <c r="G9" s="59">
        <v>1153009</v>
      </c>
      <c r="H9" s="59">
        <v>678770</v>
      </c>
      <c r="I9" s="59">
        <v>13423412</v>
      </c>
      <c r="J9" s="59">
        <v>733153</v>
      </c>
      <c r="K9" s="59">
        <v>411007</v>
      </c>
      <c r="L9" s="59">
        <v>4301552</v>
      </c>
      <c r="M9" s="59">
        <v>5445712</v>
      </c>
      <c r="N9" s="59">
        <v>4509785</v>
      </c>
      <c r="O9" s="59">
        <v>4139374</v>
      </c>
      <c r="P9" s="59">
        <v>3903988</v>
      </c>
      <c r="Q9" s="59">
        <v>12553147</v>
      </c>
      <c r="R9" s="59">
        <v>3331015</v>
      </c>
      <c r="S9" s="59">
        <v>3185889</v>
      </c>
      <c r="T9" s="59">
        <v>3473357</v>
      </c>
      <c r="U9" s="59">
        <v>9990261</v>
      </c>
      <c r="V9" s="59">
        <v>41412532</v>
      </c>
      <c r="W9" s="59">
        <v>51003152</v>
      </c>
      <c r="X9" s="59">
        <v>-9590620</v>
      </c>
      <c r="Y9" s="60">
        <v>-18.8</v>
      </c>
      <c r="Z9" s="61">
        <v>51003152</v>
      </c>
    </row>
    <row r="10" spans="1:26" ht="20.25">
      <c r="A10" s="62" t="s">
        <v>109</v>
      </c>
      <c r="B10" s="63">
        <f>SUM(B5:B9)</f>
        <v>336264410</v>
      </c>
      <c r="C10" s="63">
        <f>SUM(C5:C9)</f>
        <v>0</v>
      </c>
      <c r="D10" s="64">
        <f aca="true" t="shared" si="0" ref="D10:Z10">SUM(D5:D9)</f>
        <v>365082789</v>
      </c>
      <c r="E10" s="65">
        <f t="shared" si="0"/>
        <v>366256033</v>
      </c>
      <c r="F10" s="65">
        <f t="shared" si="0"/>
        <v>127029445</v>
      </c>
      <c r="G10" s="65">
        <f t="shared" si="0"/>
        <v>5495420</v>
      </c>
      <c r="H10" s="65">
        <f t="shared" si="0"/>
        <v>4471041</v>
      </c>
      <c r="I10" s="65">
        <f t="shared" si="0"/>
        <v>136995906</v>
      </c>
      <c r="J10" s="65">
        <f t="shared" si="0"/>
        <v>4512215</v>
      </c>
      <c r="K10" s="65">
        <f t="shared" si="0"/>
        <v>4688135</v>
      </c>
      <c r="L10" s="65">
        <f t="shared" si="0"/>
        <v>97609235</v>
      </c>
      <c r="M10" s="65">
        <f t="shared" si="0"/>
        <v>106809585</v>
      </c>
      <c r="N10" s="65">
        <f t="shared" si="0"/>
        <v>8257533</v>
      </c>
      <c r="O10" s="65">
        <f t="shared" si="0"/>
        <v>8061741</v>
      </c>
      <c r="P10" s="65">
        <f t="shared" si="0"/>
        <v>74330787</v>
      </c>
      <c r="Q10" s="65">
        <f t="shared" si="0"/>
        <v>90650061</v>
      </c>
      <c r="R10" s="65">
        <f t="shared" si="0"/>
        <v>6931978</v>
      </c>
      <c r="S10" s="65">
        <f t="shared" si="0"/>
        <v>6927201</v>
      </c>
      <c r="T10" s="65">
        <f t="shared" si="0"/>
        <v>6916669</v>
      </c>
      <c r="U10" s="65">
        <f t="shared" si="0"/>
        <v>20775848</v>
      </c>
      <c r="V10" s="65">
        <f t="shared" si="0"/>
        <v>355231400</v>
      </c>
      <c r="W10" s="65">
        <f t="shared" si="0"/>
        <v>366256033</v>
      </c>
      <c r="X10" s="65">
        <f t="shared" si="0"/>
        <v>-11024633</v>
      </c>
      <c r="Y10" s="66">
        <f>+IF(W10&lt;&gt;0,(X10/W10)*100,0)</f>
        <v>-3.0100891198152633</v>
      </c>
      <c r="Z10" s="67">
        <f t="shared" si="0"/>
        <v>366256033</v>
      </c>
    </row>
    <row r="11" spans="1:26" ht="12.75">
      <c r="A11" s="57" t="s">
        <v>36</v>
      </c>
      <c r="B11" s="18">
        <v>70740283</v>
      </c>
      <c r="C11" s="18">
        <v>0</v>
      </c>
      <c r="D11" s="58">
        <v>90078598</v>
      </c>
      <c r="E11" s="59">
        <v>82587718</v>
      </c>
      <c r="F11" s="59">
        <v>6330431</v>
      </c>
      <c r="G11" s="59">
        <v>6089829</v>
      </c>
      <c r="H11" s="59">
        <v>6085914</v>
      </c>
      <c r="I11" s="59">
        <v>18506174</v>
      </c>
      <c r="J11" s="59">
        <v>457607</v>
      </c>
      <c r="K11" s="59">
        <v>6326904</v>
      </c>
      <c r="L11" s="59">
        <v>6556168</v>
      </c>
      <c r="M11" s="59">
        <v>13340679</v>
      </c>
      <c r="N11" s="59">
        <v>6644849</v>
      </c>
      <c r="O11" s="59">
        <v>6291289</v>
      </c>
      <c r="P11" s="59">
        <v>6454635</v>
      </c>
      <c r="Q11" s="59">
        <v>19390773</v>
      </c>
      <c r="R11" s="59">
        <v>6430202</v>
      </c>
      <c r="S11" s="59">
        <v>6456578</v>
      </c>
      <c r="T11" s="59">
        <v>6414244</v>
      </c>
      <c r="U11" s="59">
        <v>19301024</v>
      </c>
      <c r="V11" s="59">
        <v>70538650</v>
      </c>
      <c r="W11" s="59">
        <v>82587718</v>
      </c>
      <c r="X11" s="59">
        <v>-12049068</v>
      </c>
      <c r="Y11" s="60">
        <v>-14.59</v>
      </c>
      <c r="Z11" s="61">
        <v>82587718</v>
      </c>
    </row>
    <row r="12" spans="1:26" ht="12.75">
      <c r="A12" s="57" t="s">
        <v>37</v>
      </c>
      <c r="B12" s="18">
        <v>22333467</v>
      </c>
      <c r="C12" s="18">
        <v>0</v>
      </c>
      <c r="D12" s="58">
        <v>24329197</v>
      </c>
      <c r="E12" s="59">
        <v>23874446</v>
      </c>
      <c r="F12" s="59">
        <v>1861121</v>
      </c>
      <c r="G12" s="59">
        <v>1891028</v>
      </c>
      <c r="H12" s="59">
        <v>1891028</v>
      </c>
      <c r="I12" s="59">
        <v>5643177</v>
      </c>
      <c r="J12" s="59">
        <v>1896328</v>
      </c>
      <c r="K12" s="59">
        <v>1891028</v>
      </c>
      <c r="L12" s="59">
        <v>1891028</v>
      </c>
      <c r="M12" s="59">
        <v>5678384</v>
      </c>
      <c r="N12" s="59">
        <v>1891028</v>
      </c>
      <c r="O12" s="59">
        <v>1891028</v>
      </c>
      <c r="P12" s="59">
        <v>1891028</v>
      </c>
      <c r="Q12" s="59">
        <v>5673084</v>
      </c>
      <c r="R12" s="59">
        <v>1891028</v>
      </c>
      <c r="S12" s="59">
        <v>1891028</v>
      </c>
      <c r="T12" s="59">
        <v>2655338</v>
      </c>
      <c r="U12" s="59">
        <v>6437394</v>
      </c>
      <c r="V12" s="59">
        <v>23432039</v>
      </c>
      <c r="W12" s="59">
        <v>23874446</v>
      </c>
      <c r="X12" s="59">
        <v>-442407</v>
      </c>
      <c r="Y12" s="60">
        <v>-1.85</v>
      </c>
      <c r="Z12" s="61">
        <v>23874446</v>
      </c>
    </row>
    <row r="13" spans="1:26" ht="12.75">
      <c r="A13" s="57" t="s">
        <v>110</v>
      </c>
      <c r="B13" s="18">
        <v>28676051</v>
      </c>
      <c r="C13" s="18">
        <v>0</v>
      </c>
      <c r="D13" s="58">
        <v>27280000</v>
      </c>
      <c r="E13" s="59">
        <v>27720000</v>
      </c>
      <c r="F13" s="59">
        <v>2357990</v>
      </c>
      <c r="G13" s="59">
        <v>2357990</v>
      </c>
      <c r="H13" s="59">
        <v>2364868</v>
      </c>
      <c r="I13" s="59">
        <v>7080848</v>
      </c>
      <c r="J13" s="59">
        <v>2359958</v>
      </c>
      <c r="K13" s="59">
        <v>2359958</v>
      </c>
      <c r="L13" s="59">
        <v>2293592</v>
      </c>
      <c r="M13" s="59">
        <v>7013508</v>
      </c>
      <c r="N13" s="59">
        <v>2292467</v>
      </c>
      <c r="O13" s="59">
        <v>2292494</v>
      </c>
      <c r="P13" s="59">
        <v>0</v>
      </c>
      <c r="Q13" s="59">
        <v>4584961</v>
      </c>
      <c r="R13" s="59">
        <v>0</v>
      </c>
      <c r="S13" s="59">
        <v>0</v>
      </c>
      <c r="T13" s="59">
        <v>2338773</v>
      </c>
      <c r="U13" s="59">
        <v>2338773</v>
      </c>
      <c r="V13" s="59">
        <v>21018090</v>
      </c>
      <c r="W13" s="59">
        <v>27720000</v>
      </c>
      <c r="X13" s="59">
        <v>-6701910</v>
      </c>
      <c r="Y13" s="60">
        <v>-24.18</v>
      </c>
      <c r="Z13" s="61">
        <v>27720000</v>
      </c>
    </row>
    <row r="14" spans="1:26" ht="12.75">
      <c r="A14" s="57" t="s">
        <v>38</v>
      </c>
      <c r="B14" s="18">
        <v>490103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27825</v>
      </c>
      <c r="C15" s="18">
        <v>0</v>
      </c>
      <c r="D15" s="58">
        <v>52600</v>
      </c>
      <c r="E15" s="59">
        <v>52600</v>
      </c>
      <c r="F15" s="59">
        <v>0</v>
      </c>
      <c r="G15" s="59">
        <v>0</v>
      </c>
      <c r="H15" s="59">
        <v>0</v>
      </c>
      <c r="I15" s="59">
        <v>0</v>
      </c>
      <c r="J15" s="59">
        <v>20190</v>
      </c>
      <c r="K15" s="59">
        <v>0</v>
      </c>
      <c r="L15" s="59">
        <v>12080</v>
      </c>
      <c r="M15" s="59">
        <v>32270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32270</v>
      </c>
      <c r="W15" s="59">
        <v>52600</v>
      </c>
      <c r="X15" s="59">
        <v>-20330</v>
      </c>
      <c r="Y15" s="60">
        <v>-38.65</v>
      </c>
      <c r="Z15" s="61">
        <v>52600</v>
      </c>
    </row>
    <row r="16" spans="1:26" ht="12.75">
      <c r="A16" s="57" t="s">
        <v>34</v>
      </c>
      <c r="B16" s="18">
        <v>18195246</v>
      </c>
      <c r="C16" s="18">
        <v>0</v>
      </c>
      <c r="D16" s="58">
        <v>7750000</v>
      </c>
      <c r="E16" s="59">
        <v>11798000</v>
      </c>
      <c r="F16" s="59">
        <v>831375</v>
      </c>
      <c r="G16" s="59">
        <v>978079</v>
      </c>
      <c r="H16" s="59">
        <v>1080006</v>
      </c>
      <c r="I16" s="59">
        <v>2889460</v>
      </c>
      <c r="J16" s="59">
        <v>349411</v>
      </c>
      <c r="K16" s="59">
        <v>219426</v>
      </c>
      <c r="L16" s="59">
        <v>366850</v>
      </c>
      <c r="M16" s="59">
        <v>935687</v>
      </c>
      <c r="N16" s="59">
        <v>276119</v>
      </c>
      <c r="O16" s="59">
        <v>636319</v>
      </c>
      <c r="P16" s="59">
        <v>702126</v>
      </c>
      <c r="Q16" s="59">
        <v>1614564</v>
      </c>
      <c r="R16" s="59">
        <v>0</v>
      </c>
      <c r="S16" s="59">
        <v>715000</v>
      </c>
      <c r="T16" s="59">
        <v>280010</v>
      </c>
      <c r="U16" s="59">
        <v>995010</v>
      </c>
      <c r="V16" s="59">
        <v>6434721</v>
      </c>
      <c r="W16" s="59">
        <v>11798000</v>
      </c>
      <c r="X16" s="59">
        <v>-5363279</v>
      </c>
      <c r="Y16" s="60">
        <v>-45.46</v>
      </c>
      <c r="Z16" s="61">
        <v>11798000</v>
      </c>
    </row>
    <row r="17" spans="1:26" ht="12.75">
      <c r="A17" s="57" t="s">
        <v>40</v>
      </c>
      <c r="B17" s="18">
        <v>329286264</v>
      </c>
      <c r="C17" s="18">
        <v>0</v>
      </c>
      <c r="D17" s="58">
        <v>187536961</v>
      </c>
      <c r="E17" s="59">
        <v>202532575</v>
      </c>
      <c r="F17" s="59">
        <v>12390310</v>
      </c>
      <c r="G17" s="59">
        <v>14009196</v>
      </c>
      <c r="H17" s="59">
        <v>15500740</v>
      </c>
      <c r="I17" s="59">
        <v>41900246</v>
      </c>
      <c r="J17" s="59">
        <v>16043496</v>
      </c>
      <c r="K17" s="59">
        <v>13265164</v>
      </c>
      <c r="L17" s="59">
        <v>16161302</v>
      </c>
      <c r="M17" s="59">
        <v>45469962</v>
      </c>
      <c r="N17" s="59">
        <v>8491991</v>
      </c>
      <c r="O17" s="59">
        <v>13092494</v>
      </c>
      <c r="P17" s="59">
        <v>14194353</v>
      </c>
      <c r="Q17" s="59">
        <v>35778838</v>
      </c>
      <c r="R17" s="59">
        <v>8158698</v>
      </c>
      <c r="S17" s="59">
        <v>12216209</v>
      </c>
      <c r="T17" s="59">
        <v>23943763</v>
      </c>
      <c r="U17" s="59">
        <v>44318670</v>
      </c>
      <c r="V17" s="59">
        <v>167467716</v>
      </c>
      <c r="W17" s="59">
        <v>202532575</v>
      </c>
      <c r="X17" s="59">
        <v>-35064859</v>
      </c>
      <c r="Y17" s="60">
        <v>-17.31</v>
      </c>
      <c r="Z17" s="61">
        <v>202532575</v>
      </c>
    </row>
    <row r="18" spans="1:26" ht="12.75">
      <c r="A18" s="68" t="s">
        <v>41</v>
      </c>
      <c r="B18" s="69">
        <f>SUM(B11:B17)</f>
        <v>469749239</v>
      </c>
      <c r="C18" s="69">
        <f>SUM(C11:C17)</f>
        <v>0</v>
      </c>
      <c r="D18" s="70">
        <f aca="true" t="shared" si="1" ref="D18:Z18">SUM(D11:D17)</f>
        <v>337027356</v>
      </c>
      <c r="E18" s="71">
        <f t="shared" si="1"/>
        <v>348565339</v>
      </c>
      <c r="F18" s="71">
        <f t="shared" si="1"/>
        <v>23771227</v>
      </c>
      <c r="G18" s="71">
        <f t="shared" si="1"/>
        <v>25326122</v>
      </c>
      <c r="H18" s="71">
        <f t="shared" si="1"/>
        <v>26922556</v>
      </c>
      <c r="I18" s="71">
        <f t="shared" si="1"/>
        <v>76019905</v>
      </c>
      <c r="J18" s="71">
        <f t="shared" si="1"/>
        <v>21126990</v>
      </c>
      <c r="K18" s="71">
        <f t="shared" si="1"/>
        <v>24062480</v>
      </c>
      <c r="L18" s="71">
        <f t="shared" si="1"/>
        <v>27281020</v>
      </c>
      <c r="M18" s="71">
        <f t="shared" si="1"/>
        <v>72470490</v>
      </c>
      <c r="N18" s="71">
        <f t="shared" si="1"/>
        <v>19596454</v>
      </c>
      <c r="O18" s="71">
        <f t="shared" si="1"/>
        <v>24203624</v>
      </c>
      <c r="P18" s="71">
        <f t="shared" si="1"/>
        <v>23242142</v>
      </c>
      <c r="Q18" s="71">
        <f t="shared" si="1"/>
        <v>67042220</v>
      </c>
      <c r="R18" s="71">
        <f t="shared" si="1"/>
        <v>16479928</v>
      </c>
      <c r="S18" s="71">
        <f t="shared" si="1"/>
        <v>21278815</v>
      </c>
      <c r="T18" s="71">
        <f t="shared" si="1"/>
        <v>35632128</v>
      </c>
      <c r="U18" s="71">
        <f t="shared" si="1"/>
        <v>73390871</v>
      </c>
      <c r="V18" s="71">
        <f t="shared" si="1"/>
        <v>288923486</v>
      </c>
      <c r="W18" s="71">
        <f t="shared" si="1"/>
        <v>348565339</v>
      </c>
      <c r="X18" s="71">
        <f t="shared" si="1"/>
        <v>-59641853</v>
      </c>
      <c r="Y18" s="66">
        <f>+IF(W18&lt;&gt;0,(X18/W18)*100,0)</f>
        <v>-17.110666588682243</v>
      </c>
      <c r="Z18" s="72">
        <f t="shared" si="1"/>
        <v>348565339</v>
      </c>
    </row>
    <row r="19" spans="1:26" ht="12.75">
      <c r="A19" s="68" t="s">
        <v>42</v>
      </c>
      <c r="B19" s="73">
        <f>+B10-B18</f>
        <v>-133484829</v>
      </c>
      <c r="C19" s="73">
        <f>+C10-C18</f>
        <v>0</v>
      </c>
      <c r="D19" s="74">
        <f aca="true" t="shared" si="2" ref="D19:Z19">+D10-D18</f>
        <v>28055433</v>
      </c>
      <c r="E19" s="75">
        <f t="shared" si="2"/>
        <v>17690694</v>
      </c>
      <c r="F19" s="75">
        <f t="shared" si="2"/>
        <v>103258218</v>
      </c>
      <c r="G19" s="75">
        <f t="shared" si="2"/>
        <v>-19830702</v>
      </c>
      <c r="H19" s="75">
        <f t="shared" si="2"/>
        <v>-22451515</v>
      </c>
      <c r="I19" s="75">
        <f t="shared" si="2"/>
        <v>60976001</v>
      </c>
      <c r="J19" s="75">
        <f t="shared" si="2"/>
        <v>-16614775</v>
      </c>
      <c r="K19" s="75">
        <f t="shared" si="2"/>
        <v>-19374345</v>
      </c>
      <c r="L19" s="75">
        <f t="shared" si="2"/>
        <v>70328215</v>
      </c>
      <c r="M19" s="75">
        <f t="shared" si="2"/>
        <v>34339095</v>
      </c>
      <c r="N19" s="75">
        <f t="shared" si="2"/>
        <v>-11338921</v>
      </c>
      <c r="O19" s="75">
        <f t="shared" si="2"/>
        <v>-16141883</v>
      </c>
      <c r="P19" s="75">
        <f t="shared" si="2"/>
        <v>51088645</v>
      </c>
      <c r="Q19" s="75">
        <f t="shared" si="2"/>
        <v>23607841</v>
      </c>
      <c r="R19" s="75">
        <f t="shared" si="2"/>
        <v>-9547950</v>
      </c>
      <c r="S19" s="75">
        <f t="shared" si="2"/>
        <v>-14351614</v>
      </c>
      <c r="T19" s="75">
        <f t="shared" si="2"/>
        <v>-28715459</v>
      </c>
      <c r="U19" s="75">
        <f t="shared" si="2"/>
        <v>-52615023</v>
      </c>
      <c r="V19" s="75">
        <f t="shared" si="2"/>
        <v>66307914</v>
      </c>
      <c r="W19" s="75">
        <f>IF(E10=E18,0,W10-W18)</f>
        <v>17690694</v>
      </c>
      <c r="X19" s="75">
        <f t="shared" si="2"/>
        <v>48617220</v>
      </c>
      <c r="Y19" s="76">
        <f>+IF(W19&lt;&gt;0,(X19/W19)*100,0)</f>
        <v>274.8180484044323</v>
      </c>
      <c r="Z19" s="77">
        <f t="shared" si="2"/>
        <v>17690694</v>
      </c>
    </row>
    <row r="20" spans="1:26" ht="20.25">
      <c r="A20" s="78" t="s">
        <v>43</v>
      </c>
      <c r="B20" s="79">
        <v>86735165</v>
      </c>
      <c r="C20" s="79">
        <v>0</v>
      </c>
      <c r="D20" s="80">
        <v>62122000</v>
      </c>
      <c r="E20" s="81">
        <v>62122000</v>
      </c>
      <c r="F20" s="81">
        <v>7350066</v>
      </c>
      <c r="G20" s="81">
        <v>5380095</v>
      </c>
      <c r="H20" s="81">
        <v>551358</v>
      </c>
      <c r="I20" s="81">
        <v>13281519</v>
      </c>
      <c r="J20" s="81">
        <v>9687826</v>
      </c>
      <c r="K20" s="81">
        <v>2662811</v>
      </c>
      <c r="L20" s="81">
        <v>4014621</v>
      </c>
      <c r="M20" s="81">
        <v>16365258</v>
      </c>
      <c r="N20" s="81">
        <v>1782906</v>
      </c>
      <c r="O20" s="81">
        <v>4728720</v>
      </c>
      <c r="P20" s="81">
        <v>0</v>
      </c>
      <c r="Q20" s="81">
        <v>6511626</v>
      </c>
      <c r="R20" s="81">
        <v>0</v>
      </c>
      <c r="S20" s="81">
        <v>0</v>
      </c>
      <c r="T20" s="81">
        <v>0</v>
      </c>
      <c r="U20" s="81">
        <v>0</v>
      </c>
      <c r="V20" s="81">
        <v>36158403</v>
      </c>
      <c r="W20" s="81">
        <v>62122000</v>
      </c>
      <c r="X20" s="81">
        <v>-25963597</v>
      </c>
      <c r="Y20" s="82">
        <v>-41.79</v>
      </c>
      <c r="Z20" s="83">
        <v>62122000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-46749664</v>
      </c>
      <c r="C22" s="91">
        <f>SUM(C19:C21)</f>
        <v>0</v>
      </c>
      <c r="D22" s="92">
        <f aca="true" t="shared" si="3" ref="D22:Z22">SUM(D19:D21)</f>
        <v>90177433</v>
      </c>
      <c r="E22" s="93">
        <f t="shared" si="3"/>
        <v>79812694</v>
      </c>
      <c r="F22" s="93">
        <f t="shared" si="3"/>
        <v>110608284</v>
      </c>
      <c r="G22" s="93">
        <f t="shared" si="3"/>
        <v>-14450607</v>
      </c>
      <c r="H22" s="93">
        <f t="shared" si="3"/>
        <v>-21900157</v>
      </c>
      <c r="I22" s="93">
        <f t="shared" si="3"/>
        <v>74257520</v>
      </c>
      <c r="J22" s="93">
        <f t="shared" si="3"/>
        <v>-6926949</v>
      </c>
      <c r="K22" s="93">
        <f t="shared" si="3"/>
        <v>-16711534</v>
      </c>
      <c r="L22" s="93">
        <f t="shared" si="3"/>
        <v>74342836</v>
      </c>
      <c r="M22" s="93">
        <f t="shared" si="3"/>
        <v>50704353</v>
      </c>
      <c r="N22" s="93">
        <f t="shared" si="3"/>
        <v>-9556015</v>
      </c>
      <c r="O22" s="93">
        <f t="shared" si="3"/>
        <v>-11413163</v>
      </c>
      <c r="P22" s="93">
        <f t="shared" si="3"/>
        <v>51088645</v>
      </c>
      <c r="Q22" s="93">
        <f t="shared" si="3"/>
        <v>30119467</v>
      </c>
      <c r="R22" s="93">
        <f t="shared" si="3"/>
        <v>-9547950</v>
      </c>
      <c r="S22" s="93">
        <f t="shared" si="3"/>
        <v>-14351614</v>
      </c>
      <c r="T22" s="93">
        <f t="shared" si="3"/>
        <v>-28715459</v>
      </c>
      <c r="U22" s="93">
        <f t="shared" si="3"/>
        <v>-52615023</v>
      </c>
      <c r="V22" s="93">
        <f t="shared" si="3"/>
        <v>102466317</v>
      </c>
      <c r="W22" s="93">
        <f t="shared" si="3"/>
        <v>79812694</v>
      </c>
      <c r="X22" s="93">
        <f t="shared" si="3"/>
        <v>22653623</v>
      </c>
      <c r="Y22" s="94">
        <f>+IF(W22&lt;&gt;0,(X22/W22)*100,0)</f>
        <v>28.38348370999731</v>
      </c>
      <c r="Z22" s="95">
        <f t="shared" si="3"/>
        <v>79812694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-46749664</v>
      </c>
      <c r="C24" s="73">
        <f>SUM(C22:C23)</f>
        <v>0</v>
      </c>
      <c r="D24" s="74">
        <f aca="true" t="shared" si="4" ref="D24:Z24">SUM(D22:D23)</f>
        <v>90177433</v>
      </c>
      <c r="E24" s="75">
        <f t="shared" si="4"/>
        <v>79812694</v>
      </c>
      <c r="F24" s="75">
        <f t="shared" si="4"/>
        <v>110608284</v>
      </c>
      <c r="G24" s="75">
        <f t="shared" si="4"/>
        <v>-14450607</v>
      </c>
      <c r="H24" s="75">
        <f t="shared" si="4"/>
        <v>-21900157</v>
      </c>
      <c r="I24" s="75">
        <f t="shared" si="4"/>
        <v>74257520</v>
      </c>
      <c r="J24" s="75">
        <f t="shared" si="4"/>
        <v>-6926949</v>
      </c>
      <c r="K24" s="75">
        <f t="shared" si="4"/>
        <v>-16711534</v>
      </c>
      <c r="L24" s="75">
        <f t="shared" si="4"/>
        <v>74342836</v>
      </c>
      <c r="M24" s="75">
        <f t="shared" si="4"/>
        <v>50704353</v>
      </c>
      <c r="N24" s="75">
        <f t="shared" si="4"/>
        <v>-9556015</v>
      </c>
      <c r="O24" s="75">
        <f t="shared" si="4"/>
        <v>-11413163</v>
      </c>
      <c r="P24" s="75">
        <f t="shared" si="4"/>
        <v>51088645</v>
      </c>
      <c r="Q24" s="75">
        <f t="shared" si="4"/>
        <v>30119467</v>
      </c>
      <c r="R24" s="75">
        <f t="shared" si="4"/>
        <v>-9547950</v>
      </c>
      <c r="S24" s="75">
        <f t="shared" si="4"/>
        <v>-14351614</v>
      </c>
      <c r="T24" s="75">
        <f t="shared" si="4"/>
        <v>-28715459</v>
      </c>
      <c r="U24" s="75">
        <f t="shared" si="4"/>
        <v>-52615023</v>
      </c>
      <c r="V24" s="75">
        <f t="shared" si="4"/>
        <v>102466317</v>
      </c>
      <c r="W24" s="75">
        <f t="shared" si="4"/>
        <v>79812694</v>
      </c>
      <c r="X24" s="75">
        <f t="shared" si="4"/>
        <v>22653623</v>
      </c>
      <c r="Y24" s="76">
        <f>+IF(W24&lt;&gt;0,(X24/W24)*100,0)</f>
        <v>28.38348370999731</v>
      </c>
      <c r="Z24" s="77">
        <f t="shared" si="4"/>
        <v>79812694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35993439</v>
      </c>
      <c r="C27" s="21">
        <v>0</v>
      </c>
      <c r="D27" s="103">
        <v>90012694</v>
      </c>
      <c r="E27" s="104">
        <v>80022194</v>
      </c>
      <c r="F27" s="104">
        <v>8075210</v>
      </c>
      <c r="G27" s="104">
        <v>5560228</v>
      </c>
      <c r="H27" s="104">
        <v>1282763</v>
      </c>
      <c r="I27" s="104">
        <v>14918201</v>
      </c>
      <c r="J27" s="104">
        <v>9735765</v>
      </c>
      <c r="K27" s="104">
        <v>5882767</v>
      </c>
      <c r="L27" s="104">
        <v>1206481</v>
      </c>
      <c r="M27" s="104">
        <v>16825013</v>
      </c>
      <c r="N27" s="104">
        <v>2789391</v>
      </c>
      <c r="O27" s="104">
        <v>7514239</v>
      </c>
      <c r="P27" s="104">
        <v>11781239</v>
      </c>
      <c r="Q27" s="104">
        <v>22084869</v>
      </c>
      <c r="R27" s="104">
        <v>75604</v>
      </c>
      <c r="S27" s="104">
        <v>8532980</v>
      </c>
      <c r="T27" s="104">
        <v>10814545</v>
      </c>
      <c r="U27" s="104">
        <v>19423129</v>
      </c>
      <c r="V27" s="104">
        <v>73251212</v>
      </c>
      <c r="W27" s="104">
        <v>80022194</v>
      </c>
      <c r="X27" s="104">
        <v>-6770982</v>
      </c>
      <c r="Y27" s="105">
        <v>-8.46</v>
      </c>
      <c r="Z27" s="106">
        <v>80022194</v>
      </c>
    </row>
    <row r="28" spans="1:26" ht="12.75">
      <c r="A28" s="107" t="s">
        <v>47</v>
      </c>
      <c r="B28" s="18">
        <v>-3641610</v>
      </c>
      <c r="C28" s="18">
        <v>0</v>
      </c>
      <c r="D28" s="58">
        <v>55821086</v>
      </c>
      <c r="E28" s="59">
        <v>39848737</v>
      </c>
      <c r="F28" s="59">
        <v>3499339</v>
      </c>
      <c r="G28" s="59">
        <v>3691264</v>
      </c>
      <c r="H28" s="59">
        <v>0</v>
      </c>
      <c r="I28" s="59">
        <v>7190603</v>
      </c>
      <c r="J28" s="59">
        <v>7269928</v>
      </c>
      <c r="K28" s="59">
        <v>5882767</v>
      </c>
      <c r="L28" s="59">
        <v>0</v>
      </c>
      <c r="M28" s="59">
        <v>13152695</v>
      </c>
      <c r="N28" s="59">
        <v>2405039</v>
      </c>
      <c r="O28" s="59">
        <v>0</v>
      </c>
      <c r="P28" s="59">
        <v>2204763</v>
      </c>
      <c r="Q28" s="59">
        <v>4609802</v>
      </c>
      <c r="R28" s="59">
        <v>0</v>
      </c>
      <c r="S28" s="59">
        <v>1749355</v>
      </c>
      <c r="T28" s="59">
        <v>2971362</v>
      </c>
      <c r="U28" s="59">
        <v>4720717</v>
      </c>
      <c r="V28" s="59">
        <v>29673817</v>
      </c>
      <c r="W28" s="59">
        <v>39848737</v>
      </c>
      <c r="X28" s="59">
        <v>-10174920</v>
      </c>
      <c r="Y28" s="60">
        <v>-25.53</v>
      </c>
      <c r="Z28" s="61">
        <v>39848737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10197988</v>
      </c>
      <c r="C31" s="18">
        <v>0</v>
      </c>
      <c r="D31" s="58">
        <v>21891608</v>
      </c>
      <c r="E31" s="59">
        <v>23663957</v>
      </c>
      <c r="F31" s="59">
        <v>3607148</v>
      </c>
      <c r="G31" s="59">
        <v>0</v>
      </c>
      <c r="H31" s="59">
        <v>0</v>
      </c>
      <c r="I31" s="59">
        <v>3607148</v>
      </c>
      <c r="J31" s="59">
        <v>439196</v>
      </c>
      <c r="K31" s="59">
        <v>0</v>
      </c>
      <c r="L31" s="59">
        <v>200</v>
      </c>
      <c r="M31" s="59">
        <v>439396</v>
      </c>
      <c r="N31" s="59">
        <v>150</v>
      </c>
      <c r="O31" s="59">
        <v>3366522</v>
      </c>
      <c r="P31" s="59">
        <v>5781760</v>
      </c>
      <c r="Q31" s="59">
        <v>9148432</v>
      </c>
      <c r="R31" s="59">
        <v>75604</v>
      </c>
      <c r="S31" s="59">
        <v>2755651</v>
      </c>
      <c r="T31" s="59">
        <v>6758204</v>
      </c>
      <c r="U31" s="59">
        <v>9589459</v>
      </c>
      <c r="V31" s="59">
        <v>22784435</v>
      </c>
      <c r="W31" s="59">
        <v>23663957</v>
      </c>
      <c r="X31" s="59">
        <v>-879522</v>
      </c>
      <c r="Y31" s="60">
        <v>-3.72</v>
      </c>
      <c r="Z31" s="61">
        <v>23663957</v>
      </c>
    </row>
    <row r="32" spans="1:26" ht="12.75">
      <c r="A32" s="68" t="s">
        <v>50</v>
      </c>
      <c r="B32" s="21">
        <f>SUM(B28:B31)</f>
        <v>6556378</v>
      </c>
      <c r="C32" s="21">
        <f>SUM(C28:C31)</f>
        <v>0</v>
      </c>
      <c r="D32" s="103">
        <f aca="true" t="shared" si="5" ref="D32:Z32">SUM(D28:D31)</f>
        <v>77712694</v>
      </c>
      <c r="E32" s="104">
        <f t="shared" si="5"/>
        <v>63512694</v>
      </c>
      <c r="F32" s="104">
        <f t="shared" si="5"/>
        <v>7106487</v>
      </c>
      <c r="G32" s="104">
        <f t="shared" si="5"/>
        <v>3691264</v>
      </c>
      <c r="H32" s="104">
        <f t="shared" si="5"/>
        <v>0</v>
      </c>
      <c r="I32" s="104">
        <f t="shared" si="5"/>
        <v>10797751</v>
      </c>
      <c r="J32" s="104">
        <f t="shared" si="5"/>
        <v>7709124</v>
      </c>
      <c r="K32" s="104">
        <f t="shared" si="5"/>
        <v>5882767</v>
      </c>
      <c r="L32" s="104">
        <f t="shared" si="5"/>
        <v>200</v>
      </c>
      <c r="M32" s="104">
        <f t="shared" si="5"/>
        <v>13592091</v>
      </c>
      <c r="N32" s="104">
        <f t="shared" si="5"/>
        <v>2405189</v>
      </c>
      <c r="O32" s="104">
        <f t="shared" si="5"/>
        <v>3366522</v>
      </c>
      <c r="P32" s="104">
        <f t="shared" si="5"/>
        <v>7986523</v>
      </c>
      <c r="Q32" s="104">
        <f t="shared" si="5"/>
        <v>13758234</v>
      </c>
      <c r="R32" s="104">
        <f t="shared" si="5"/>
        <v>75604</v>
      </c>
      <c r="S32" s="104">
        <f t="shared" si="5"/>
        <v>4505006</v>
      </c>
      <c r="T32" s="104">
        <f t="shared" si="5"/>
        <v>9729566</v>
      </c>
      <c r="U32" s="104">
        <f t="shared" si="5"/>
        <v>14310176</v>
      </c>
      <c r="V32" s="104">
        <f t="shared" si="5"/>
        <v>52458252</v>
      </c>
      <c r="W32" s="104">
        <f t="shared" si="5"/>
        <v>63512694</v>
      </c>
      <c r="X32" s="104">
        <f t="shared" si="5"/>
        <v>-11054442</v>
      </c>
      <c r="Y32" s="105">
        <f>+IF(W32&lt;&gt;0,(X32/W32)*100,0)</f>
        <v>-17.405090705174622</v>
      </c>
      <c r="Z32" s="106">
        <f t="shared" si="5"/>
        <v>63512694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28893530</v>
      </c>
      <c r="C35" s="18">
        <v>0</v>
      </c>
      <c r="D35" s="58">
        <v>164739</v>
      </c>
      <c r="E35" s="59">
        <v>75817697</v>
      </c>
      <c r="F35" s="59">
        <v>96741849</v>
      </c>
      <c r="G35" s="59">
        <v>-22269158</v>
      </c>
      <c r="H35" s="59">
        <v>-18443042</v>
      </c>
      <c r="I35" s="59">
        <v>56029649</v>
      </c>
      <c r="J35" s="59">
        <v>-19663847</v>
      </c>
      <c r="K35" s="59">
        <v>-258349</v>
      </c>
      <c r="L35" s="59">
        <v>59379570</v>
      </c>
      <c r="M35" s="59">
        <v>39457374</v>
      </c>
      <c r="N35" s="59">
        <v>-8078424</v>
      </c>
      <c r="O35" s="59">
        <v>-11829816</v>
      </c>
      <c r="P35" s="59">
        <v>32686580</v>
      </c>
      <c r="Q35" s="59">
        <v>12778340</v>
      </c>
      <c r="R35" s="59">
        <v>-1140505</v>
      </c>
      <c r="S35" s="59">
        <v>-13319297</v>
      </c>
      <c r="T35" s="59">
        <v>362411</v>
      </c>
      <c r="U35" s="59">
        <v>-14097391</v>
      </c>
      <c r="V35" s="59">
        <v>94167972</v>
      </c>
      <c r="W35" s="59">
        <v>75817697</v>
      </c>
      <c r="X35" s="59">
        <v>18350275</v>
      </c>
      <c r="Y35" s="60">
        <v>24.2</v>
      </c>
      <c r="Z35" s="61">
        <v>75817697</v>
      </c>
    </row>
    <row r="36" spans="1:26" ht="12.75">
      <c r="A36" s="57" t="s">
        <v>53</v>
      </c>
      <c r="B36" s="18">
        <v>7641502</v>
      </c>
      <c r="C36" s="18">
        <v>0</v>
      </c>
      <c r="D36" s="58">
        <v>90012694</v>
      </c>
      <c r="E36" s="59">
        <v>420995882</v>
      </c>
      <c r="F36" s="59">
        <v>5717223</v>
      </c>
      <c r="G36" s="59">
        <v>3202241</v>
      </c>
      <c r="H36" s="59">
        <v>-1082102</v>
      </c>
      <c r="I36" s="59">
        <v>7837362</v>
      </c>
      <c r="J36" s="59">
        <v>7383885</v>
      </c>
      <c r="K36" s="59">
        <v>3522812</v>
      </c>
      <c r="L36" s="59">
        <v>-1087258</v>
      </c>
      <c r="M36" s="59">
        <v>9819439</v>
      </c>
      <c r="N36" s="59">
        <v>496927</v>
      </c>
      <c r="O36" s="59">
        <v>5221748</v>
      </c>
      <c r="P36" s="59">
        <v>11781239</v>
      </c>
      <c r="Q36" s="59">
        <v>17499914</v>
      </c>
      <c r="R36" s="59">
        <v>75604</v>
      </c>
      <c r="S36" s="59">
        <v>8532980</v>
      </c>
      <c r="T36" s="59">
        <v>8475772</v>
      </c>
      <c r="U36" s="59">
        <v>17084356</v>
      </c>
      <c r="V36" s="59">
        <v>52241071</v>
      </c>
      <c r="W36" s="59">
        <v>420995882</v>
      </c>
      <c r="X36" s="59">
        <v>-368754811</v>
      </c>
      <c r="Y36" s="60">
        <v>-87.59</v>
      </c>
      <c r="Z36" s="61">
        <v>420995882</v>
      </c>
    </row>
    <row r="37" spans="1:26" ht="12.75">
      <c r="A37" s="57" t="s">
        <v>54</v>
      </c>
      <c r="B37" s="18">
        <v>68556901</v>
      </c>
      <c r="C37" s="18">
        <v>0</v>
      </c>
      <c r="D37" s="58">
        <v>0</v>
      </c>
      <c r="E37" s="59">
        <v>63429771</v>
      </c>
      <c r="F37" s="59">
        <v>-8149208</v>
      </c>
      <c r="G37" s="59">
        <v>-4616315</v>
      </c>
      <c r="H37" s="59">
        <v>2375009</v>
      </c>
      <c r="I37" s="59">
        <v>-10390514</v>
      </c>
      <c r="J37" s="59">
        <v>-5353020</v>
      </c>
      <c r="K37" s="59">
        <v>19975990</v>
      </c>
      <c r="L37" s="59">
        <v>-16050525</v>
      </c>
      <c r="M37" s="59">
        <v>-1427555</v>
      </c>
      <c r="N37" s="59">
        <v>1974507</v>
      </c>
      <c r="O37" s="59">
        <v>4805085</v>
      </c>
      <c r="P37" s="59">
        <v>-6620834</v>
      </c>
      <c r="Q37" s="59">
        <v>158758</v>
      </c>
      <c r="R37" s="59">
        <v>8483043</v>
      </c>
      <c r="S37" s="59">
        <v>9565292</v>
      </c>
      <c r="T37" s="59">
        <v>37553636</v>
      </c>
      <c r="U37" s="59">
        <v>55601971</v>
      </c>
      <c r="V37" s="59">
        <v>43942660</v>
      </c>
      <c r="W37" s="59">
        <v>63429771</v>
      </c>
      <c r="X37" s="59">
        <v>-19487111</v>
      </c>
      <c r="Y37" s="60">
        <v>-30.72</v>
      </c>
      <c r="Z37" s="61">
        <v>63429771</v>
      </c>
    </row>
    <row r="38" spans="1:26" ht="12.75">
      <c r="A38" s="57" t="s">
        <v>55</v>
      </c>
      <c r="B38" s="18">
        <v>14727795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2.75">
      <c r="A39" s="57" t="s">
        <v>56</v>
      </c>
      <c r="B39" s="18">
        <v>0</v>
      </c>
      <c r="C39" s="18">
        <v>0</v>
      </c>
      <c r="D39" s="58">
        <v>0</v>
      </c>
      <c r="E39" s="59">
        <v>353571114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10</v>
      </c>
      <c r="P39" s="59">
        <v>8</v>
      </c>
      <c r="Q39" s="59">
        <v>18</v>
      </c>
      <c r="R39" s="59">
        <v>6</v>
      </c>
      <c r="S39" s="59">
        <v>5</v>
      </c>
      <c r="T39" s="59">
        <v>6</v>
      </c>
      <c r="U39" s="59">
        <v>17</v>
      </c>
      <c r="V39" s="59">
        <v>35</v>
      </c>
      <c r="W39" s="59">
        <v>353571114</v>
      </c>
      <c r="X39" s="59">
        <v>-353571079</v>
      </c>
      <c r="Y39" s="60">
        <v>-100</v>
      </c>
      <c r="Z39" s="61">
        <v>353571114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-361226589</v>
      </c>
      <c r="C42" s="18">
        <v>0</v>
      </c>
      <c r="D42" s="58">
        <v>-271841162</v>
      </c>
      <c r="E42" s="59">
        <v>121615012</v>
      </c>
      <c r="F42" s="59">
        <v>-21413237</v>
      </c>
      <c r="G42" s="59">
        <v>-22503132</v>
      </c>
      <c r="H42" s="59">
        <v>-24557688</v>
      </c>
      <c r="I42" s="59">
        <v>-68474057</v>
      </c>
      <c r="J42" s="59">
        <v>-18747032</v>
      </c>
      <c r="K42" s="59">
        <v>-21702522</v>
      </c>
      <c r="L42" s="59">
        <v>-24673428</v>
      </c>
      <c r="M42" s="59">
        <v>-65122982</v>
      </c>
      <c r="N42" s="59">
        <v>-17082099</v>
      </c>
      <c r="O42" s="59">
        <v>-21811570</v>
      </c>
      <c r="P42" s="59">
        <v>-23242142</v>
      </c>
      <c r="Q42" s="59">
        <v>-62135811</v>
      </c>
      <c r="R42" s="59">
        <v>-16479928</v>
      </c>
      <c r="S42" s="59">
        <v>-21248815</v>
      </c>
      <c r="T42" s="59">
        <v>-33042825</v>
      </c>
      <c r="U42" s="59">
        <v>-70771568</v>
      </c>
      <c r="V42" s="59">
        <v>-266504418</v>
      </c>
      <c r="W42" s="59">
        <v>121615012</v>
      </c>
      <c r="X42" s="59">
        <v>-388119430</v>
      </c>
      <c r="Y42" s="60">
        <v>-319.14</v>
      </c>
      <c r="Z42" s="61">
        <v>121615012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-380048332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-380048332</v>
      </c>
      <c r="X43" s="59">
        <v>380048332</v>
      </c>
      <c r="Y43" s="60">
        <v>-100</v>
      </c>
      <c r="Z43" s="61">
        <v>-380048332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-361226589</v>
      </c>
      <c r="C45" s="21">
        <v>0</v>
      </c>
      <c r="D45" s="103">
        <v>-271841162</v>
      </c>
      <c r="E45" s="104">
        <v>-258433320</v>
      </c>
      <c r="F45" s="104">
        <v>-21413237</v>
      </c>
      <c r="G45" s="104">
        <f>+F45+G42+G43+G44+G83</f>
        <v>-43916369</v>
      </c>
      <c r="H45" s="104">
        <f>+G45+H42+H43+H44+H83</f>
        <v>-68474057</v>
      </c>
      <c r="I45" s="104">
        <f>+H45</f>
        <v>-68474057</v>
      </c>
      <c r="J45" s="104">
        <f>+H45+J42+J43+J44+J83</f>
        <v>-87221089</v>
      </c>
      <c r="K45" s="104">
        <f>+J45+K42+K43+K44+K83</f>
        <v>-108923611</v>
      </c>
      <c r="L45" s="104">
        <f>+K45+L42+L43+L44+L83</f>
        <v>-133597039</v>
      </c>
      <c r="M45" s="104">
        <f>+L45</f>
        <v>-133597039</v>
      </c>
      <c r="N45" s="104">
        <f>+L45+N42+N43+N44+N83</f>
        <v>-150679138</v>
      </c>
      <c r="O45" s="104">
        <f>+N45+O42+O43+O44+O83</f>
        <v>-172490708</v>
      </c>
      <c r="P45" s="104">
        <f>+O45+P42+P43+P44+P83</f>
        <v>-195732850</v>
      </c>
      <c r="Q45" s="104">
        <f>+P45</f>
        <v>-195732850</v>
      </c>
      <c r="R45" s="104">
        <f>+P45+R42+R43+R44+R83</f>
        <v>-212212778</v>
      </c>
      <c r="S45" s="104">
        <f>+R45+S42+S43+S44+S83</f>
        <v>-233461593</v>
      </c>
      <c r="T45" s="104">
        <f>+S45+T42+T43+T44+T83</f>
        <v>-266504418</v>
      </c>
      <c r="U45" s="104">
        <f>+T45</f>
        <v>-266504418</v>
      </c>
      <c r="V45" s="104">
        <f>+U45</f>
        <v>-266504418</v>
      </c>
      <c r="W45" s="104">
        <f>+W83+W42+W43+W44</f>
        <v>-258433320</v>
      </c>
      <c r="X45" s="104">
        <f>+V45-W45</f>
        <v>-8071098</v>
      </c>
      <c r="Y45" s="105">
        <f>+IF(W45&lt;&gt;0,+(X45/W45)*100,0)</f>
        <v>3.1230872242015852</v>
      </c>
      <c r="Z45" s="106">
        <v>-258433320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33.7557807233571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33.7557807233571</v>
      </c>
      <c r="X59" s="10">
        <f t="shared" si="7"/>
        <v>0</v>
      </c>
      <c r="Y59" s="10">
        <f t="shared" si="7"/>
        <v>0</v>
      </c>
      <c r="Z59" s="11">
        <f t="shared" si="7"/>
        <v>33.7557807233571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38129250</v>
      </c>
      <c r="C68" s="18">
        <v>0</v>
      </c>
      <c r="D68" s="19">
        <v>43049421</v>
      </c>
      <c r="E68" s="20">
        <v>41414151</v>
      </c>
      <c r="F68" s="20">
        <v>3403532</v>
      </c>
      <c r="G68" s="20">
        <v>3403532</v>
      </c>
      <c r="H68" s="20">
        <v>3403532</v>
      </c>
      <c r="I68" s="20">
        <v>10210596</v>
      </c>
      <c r="J68" s="20">
        <v>3403532</v>
      </c>
      <c r="K68" s="20">
        <v>3403532</v>
      </c>
      <c r="L68" s="20">
        <v>3403532</v>
      </c>
      <c r="M68" s="20">
        <v>10210596</v>
      </c>
      <c r="N68" s="20">
        <v>3433399</v>
      </c>
      <c r="O68" s="20">
        <v>3431781</v>
      </c>
      <c r="P68" s="20">
        <v>3433399</v>
      </c>
      <c r="Q68" s="20">
        <v>10298579</v>
      </c>
      <c r="R68" s="20">
        <v>3433399</v>
      </c>
      <c r="S68" s="20">
        <v>3433399</v>
      </c>
      <c r="T68" s="20">
        <v>3433399</v>
      </c>
      <c r="U68" s="20">
        <v>10300197</v>
      </c>
      <c r="V68" s="20">
        <v>41019968</v>
      </c>
      <c r="W68" s="20">
        <v>41414151</v>
      </c>
      <c r="X68" s="20">
        <v>0</v>
      </c>
      <c r="Y68" s="19">
        <v>0</v>
      </c>
      <c r="Z68" s="22">
        <v>41414151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9652</v>
      </c>
      <c r="G73" s="20">
        <v>9652</v>
      </c>
      <c r="H73" s="20">
        <v>9913</v>
      </c>
      <c r="I73" s="20">
        <v>29217</v>
      </c>
      <c r="J73" s="20">
        <v>11400</v>
      </c>
      <c r="K73" s="20">
        <v>11400</v>
      </c>
      <c r="L73" s="20">
        <v>11400</v>
      </c>
      <c r="M73" s="20">
        <v>34200</v>
      </c>
      <c r="N73" s="20">
        <v>11400</v>
      </c>
      <c r="O73" s="20">
        <v>11400</v>
      </c>
      <c r="P73" s="20">
        <v>11400</v>
      </c>
      <c r="Q73" s="20">
        <v>34200</v>
      </c>
      <c r="R73" s="20">
        <v>11400</v>
      </c>
      <c r="S73" s="20">
        <v>9913</v>
      </c>
      <c r="T73" s="20">
        <v>9913</v>
      </c>
      <c r="U73" s="20">
        <v>31226</v>
      </c>
      <c r="V73" s="20">
        <v>128843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41910101</v>
      </c>
      <c r="C75" s="27">
        <v>0</v>
      </c>
      <c r="D75" s="28">
        <v>37714641</v>
      </c>
      <c r="E75" s="29">
        <v>43847466</v>
      </c>
      <c r="F75" s="29">
        <v>10968101</v>
      </c>
      <c r="G75" s="29">
        <v>422699</v>
      </c>
      <c r="H75" s="29">
        <v>-32862</v>
      </c>
      <c r="I75" s="29">
        <v>11357938</v>
      </c>
      <c r="J75" s="29">
        <v>0</v>
      </c>
      <c r="K75" s="29">
        <v>0</v>
      </c>
      <c r="L75" s="29">
        <v>3898815</v>
      </c>
      <c r="M75" s="29">
        <v>3898815</v>
      </c>
      <c r="N75" s="29">
        <v>3910245</v>
      </c>
      <c r="O75" s="29">
        <v>3655897</v>
      </c>
      <c r="P75" s="29">
        <v>3598563</v>
      </c>
      <c r="Q75" s="29">
        <v>11164705</v>
      </c>
      <c r="R75" s="29">
        <v>3326478</v>
      </c>
      <c r="S75" s="29">
        <v>3134074</v>
      </c>
      <c r="T75" s="29">
        <v>3126906</v>
      </c>
      <c r="U75" s="29">
        <v>9587458</v>
      </c>
      <c r="V75" s="29">
        <v>36008916</v>
      </c>
      <c r="W75" s="29">
        <v>43847466</v>
      </c>
      <c r="X75" s="29">
        <v>0</v>
      </c>
      <c r="Y75" s="28">
        <v>0</v>
      </c>
      <c r="Z75" s="30">
        <v>43847466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13979670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13979670</v>
      </c>
      <c r="X77" s="20">
        <v>0</v>
      </c>
      <c r="Y77" s="19">
        <v>0</v>
      </c>
      <c r="Z77" s="22">
        <v>13979670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112148508</v>
      </c>
      <c r="C5" s="18">
        <v>0</v>
      </c>
      <c r="D5" s="58">
        <v>138114635</v>
      </c>
      <c r="E5" s="59">
        <v>140902435</v>
      </c>
      <c r="F5" s="59">
        <v>22498534</v>
      </c>
      <c r="G5" s="59">
        <v>8007909</v>
      </c>
      <c r="H5" s="59">
        <v>8170509</v>
      </c>
      <c r="I5" s="59">
        <v>38676952</v>
      </c>
      <c r="J5" s="59">
        <v>8150054</v>
      </c>
      <c r="K5" s="59">
        <v>8160281</v>
      </c>
      <c r="L5" s="59">
        <v>8166921</v>
      </c>
      <c r="M5" s="59">
        <v>24477256</v>
      </c>
      <c r="N5" s="59">
        <v>8169282</v>
      </c>
      <c r="O5" s="59">
        <v>8169282</v>
      </c>
      <c r="P5" s="59">
        <v>8310345</v>
      </c>
      <c r="Q5" s="59">
        <v>24648909</v>
      </c>
      <c r="R5" s="59">
        <v>8175999</v>
      </c>
      <c r="S5" s="59">
        <v>0</v>
      </c>
      <c r="T5" s="59">
        <v>16061145</v>
      </c>
      <c r="U5" s="59">
        <v>24237144</v>
      </c>
      <c r="V5" s="59">
        <v>112040261</v>
      </c>
      <c r="W5" s="59">
        <v>140902435</v>
      </c>
      <c r="X5" s="59">
        <v>-28862174</v>
      </c>
      <c r="Y5" s="60">
        <v>-20.48</v>
      </c>
      <c r="Z5" s="61">
        <v>140902435</v>
      </c>
    </row>
    <row r="6" spans="1:26" ht="12.75">
      <c r="A6" s="57" t="s">
        <v>32</v>
      </c>
      <c r="B6" s="18">
        <v>21526120</v>
      </c>
      <c r="C6" s="18">
        <v>0</v>
      </c>
      <c r="D6" s="58">
        <v>14133053</v>
      </c>
      <c r="E6" s="59">
        <v>24820429</v>
      </c>
      <c r="F6" s="59">
        <v>1756644</v>
      </c>
      <c r="G6" s="59">
        <v>2125302</v>
      </c>
      <c r="H6" s="59">
        <v>1756918</v>
      </c>
      <c r="I6" s="59">
        <v>5638864</v>
      </c>
      <c r="J6" s="59">
        <v>1756200</v>
      </c>
      <c r="K6" s="59">
        <v>1888854</v>
      </c>
      <c r="L6" s="59">
        <v>1755105</v>
      </c>
      <c r="M6" s="59">
        <v>5400159</v>
      </c>
      <c r="N6" s="59">
        <v>1873656</v>
      </c>
      <c r="O6" s="59">
        <v>1813552</v>
      </c>
      <c r="P6" s="59">
        <v>1755205</v>
      </c>
      <c r="Q6" s="59">
        <v>5442413</v>
      </c>
      <c r="R6" s="59">
        <v>1755778</v>
      </c>
      <c r="S6" s="59">
        <v>0</v>
      </c>
      <c r="T6" s="59">
        <v>3714417</v>
      </c>
      <c r="U6" s="59">
        <v>5470195</v>
      </c>
      <c r="V6" s="59">
        <v>21951631</v>
      </c>
      <c r="W6" s="59">
        <v>24820429</v>
      </c>
      <c r="X6" s="59">
        <v>-2868798</v>
      </c>
      <c r="Y6" s="60">
        <v>-11.56</v>
      </c>
      <c r="Z6" s="61">
        <v>24820429</v>
      </c>
    </row>
    <row r="7" spans="1:26" ht="12.75">
      <c r="A7" s="57" t="s">
        <v>33</v>
      </c>
      <c r="B7" s="18">
        <v>2216184</v>
      </c>
      <c r="C7" s="18">
        <v>0</v>
      </c>
      <c r="D7" s="58">
        <v>980001</v>
      </c>
      <c r="E7" s="59">
        <v>9712884</v>
      </c>
      <c r="F7" s="59">
        <v>0</v>
      </c>
      <c r="G7" s="59">
        <v>50784</v>
      </c>
      <c r="H7" s="59">
        <v>20888</v>
      </c>
      <c r="I7" s="59">
        <v>71672</v>
      </c>
      <c r="J7" s="59">
        <v>7526</v>
      </c>
      <c r="K7" s="59">
        <v>18861</v>
      </c>
      <c r="L7" s="59">
        <v>24253</v>
      </c>
      <c r="M7" s="59">
        <v>50640</v>
      </c>
      <c r="N7" s="59">
        <v>6606784</v>
      </c>
      <c r="O7" s="59">
        <v>671349</v>
      </c>
      <c r="P7" s="59">
        <v>0</v>
      </c>
      <c r="Q7" s="59">
        <v>7278133</v>
      </c>
      <c r="R7" s="59">
        <v>24172</v>
      </c>
      <c r="S7" s="59">
        <v>6519</v>
      </c>
      <c r="T7" s="59">
        <v>1429735</v>
      </c>
      <c r="U7" s="59">
        <v>1460426</v>
      </c>
      <c r="V7" s="59">
        <v>8860871</v>
      </c>
      <c r="W7" s="59">
        <v>9712884</v>
      </c>
      <c r="X7" s="59">
        <v>-852013</v>
      </c>
      <c r="Y7" s="60">
        <v>-8.77</v>
      </c>
      <c r="Z7" s="61">
        <v>9712884</v>
      </c>
    </row>
    <row r="8" spans="1:26" ht="12.75">
      <c r="A8" s="57" t="s">
        <v>34</v>
      </c>
      <c r="B8" s="18">
        <v>415895525</v>
      </c>
      <c r="C8" s="18">
        <v>0</v>
      </c>
      <c r="D8" s="58">
        <v>504641000</v>
      </c>
      <c r="E8" s="59">
        <v>420832000</v>
      </c>
      <c r="F8" s="59">
        <v>0</v>
      </c>
      <c r="G8" s="59">
        <v>173119000</v>
      </c>
      <c r="H8" s="59">
        <v>0</v>
      </c>
      <c r="I8" s="59">
        <v>173119000</v>
      </c>
      <c r="J8" s="59">
        <v>6685842</v>
      </c>
      <c r="K8" s="59">
        <v>-6554290</v>
      </c>
      <c r="L8" s="59">
        <v>17074344</v>
      </c>
      <c r="M8" s="59">
        <v>17205896</v>
      </c>
      <c r="N8" s="59">
        <v>116588631</v>
      </c>
      <c r="O8" s="59">
        <v>0</v>
      </c>
      <c r="P8" s="59">
        <v>103872000</v>
      </c>
      <c r="Q8" s="59">
        <v>220460631</v>
      </c>
      <c r="R8" s="59">
        <v>0</v>
      </c>
      <c r="S8" s="59">
        <v>-2309989</v>
      </c>
      <c r="T8" s="59">
        <v>0</v>
      </c>
      <c r="U8" s="59">
        <v>-2309989</v>
      </c>
      <c r="V8" s="59">
        <v>408475538</v>
      </c>
      <c r="W8" s="59">
        <v>420832000</v>
      </c>
      <c r="X8" s="59">
        <v>-12356462</v>
      </c>
      <c r="Y8" s="60">
        <v>-2.94</v>
      </c>
      <c r="Z8" s="61">
        <v>420832000</v>
      </c>
    </row>
    <row r="9" spans="1:26" ht="12.75">
      <c r="A9" s="57" t="s">
        <v>35</v>
      </c>
      <c r="B9" s="18">
        <v>47946654</v>
      </c>
      <c r="C9" s="18">
        <v>0</v>
      </c>
      <c r="D9" s="58">
        <v>53589699</v>
      </c>
      <c r="E9" s="59">
        <v>58044872</v>
      </c>
      <c r="F9" s="59">
        <v>3482505</v>
      </c>
      <c r="G9" s="59">
        <v>2802410</v>
      </c>
      <c r="H9" s="59">
        <v>2954032</v>
      </c>
      <c r="I9" s="59">
        <v>9238947</v>
      </c>
      <c r="J9" s="59">
        <v>4782359</v>
      </c>
      <c r="K9" s="59">
        <v>2438917</v>
      </c>
      <c r="L9" s="59">
        <v>3118607</v>
      </c>
      <c r="M9" s="59">
        <v>10339883</v>
      </c>
      <c r="N9" s="59">
        <v>5323587</v>
      </c>
      <c r="O9" s="59">
        <v>3394911</v>
      </c>
      <c r="P9" s="59">
        <v>3630933</v>
      </c>
      <c r="Q9" s="59">
        <v>12349431</v>
      </c>
      <c r="R9" s="59">
        <v>2594730</v>
      </c>
      <c r="S9" s="59">
        <v>696140</v>
      </c>
      <c r="T9" s="59">
        <v>8163180</v>
      </c>
      <c r="U9" s="59">
        <v>11454050</v>
      </c>
      <c r="V9" s="59">
        <v>43382311</v>
      </c>
      <c r="W9" s="59">
        <v>58044872</v>
      </c>
      <c r="X9" s="59">
        <v>-14662561</v>
      </c>
      <c r="Y9" s="60">
        <v>-25.26</v>
      </c>
      <c r="Z9" s="61">
        <v>58044872</v>
      </c>
    </row>
    <row r="10" spans="1:26" ht="20.25">
      <c r="A10" s="62" t="s">
        <v>109</v>
      </c>
      <c r="B10" s="63">
        <f>SUM(B5:B9)</f>
        <v>599732991</v>
      </c>
      <c r="C10" s="63">
        <f>SUM(C5:C9)</f>
        <v>0</v>
      </c>
      <c r="D10" s="64">
        <f aca="true" t="shared" si="0" ref="D10:Z10">SUM(D5:D9)</f>
        <v>711458388</v>
      </c>
      <c r="E10" s="65">
        <f t="shared" si="0"/>
        <v>654312620</v>
      </c>
      <c r="F10" s="65">
        <f t="shared" si="0"/>
        <v>27737683</v>
      </c>
      <c r="G10" s="65">
        <f t="shared" si="0"/>
        <v>186105405</v>
      </c>
      <c r="H10" s="65">
        <f t="shared" si="0"/>
        <v>12902347</v>
      </c>
      <c r="I10" s="65">
        <f t="shared" si="0"/>
        <v>226745435</v>
      </c>
      <c r="J10" s="65">
        <f t="shared" si="0"/>
        <v>21381981</v>
      </c>
      <c r="K10" s="65">
        <f t="shared" si="0"/>
        <v>5952623</v>
      </c>
      <c r="L10" s="65">
        <f t="shared" si="0"/>
        <v>30139230</v>
      </c>
      <c r="M10" s="65">
        <f t="shared" si="0"/>
        <v>57473834</v>
      </c>
      <c r="N10" s="65">
        <f t="shared" si="0"/>
        <v>138561940</v>
      </c>
      <c r="O10" s="65">
        <f t="shared" si="0"/>
        <v>14049094</v>
      </c>
      <c r="P10" s="65">
        <f t="shared" si="0"/>
        <v>117568483</v>
      </c>
      <c r="Q10" s="65">
        <f t="shared" si="0"/>
        <v>270179517</v>
      </c>
      <c r="R10" s="65">
        <f t="shared" si="0"/>
        <v>12550679</v>
      </c>
      <c r="S10" s="65">
        <f t="shared" si="0"/>
        <v>-1607330</v>
      </c>
      <c r="T10" s="65">
        <f t="shared" si="0"/>
        <v>29368477</v>
      </c>
      <c r="U10" s="65">
        <f t="shared" si="0"/>
        <v>40311826</v>
      </c>
      <c r="V10" s="65">
        <f t="shared" si="0"/>
        <v>594710612</v>
      </c>
      <c r="W10" s="65">
        <f t="shared" si="0"/>
        <v>654312620</v>
      </c>
      <c r="X10" s="65">
        <f t="shared" si="0"/>
        <v>-59602008</v>
      </c>
      <c r="Y10" s="66">
        <f>+IF(W10&lt;&gt;0,(X10/W10)*100,0)</f>
        <v>-9.109102618256088</v>
      </c>
      <c r="Z10" s="67">
        <f t="shared" si="0"/>
        <v>654312620</v>
      </c>
    </row>
    <row r="11" spans="1:26" ht="12.75">
      <c r="A11" s="57" t="s">
        <v>36</v>
      </c>
      <c r="B11" s="18">
        <v>162640830</v>
      </c>
      <c r="C11" s="18">
        <v>0</v>
      </c>
      <c r="D11" s="58">
        <v>225102655</v>
      </c>
      <c r="E11" s="59">
        <v>201557105</v>
      </c>
      <c r="F11" s="59">
        <v>14774673</v>
      </c>
      <c r="G11" s="59">
        <v>14344681</v>
      </c>
      <c r="H11" s="59">
        <v>14470894</v>
      </c>
      <c r="I11" s="59">
        <v>43590248</v>
      </c>
      <c r="J11" s="59">
        <v>15277352</v>
      </c>
      <c r="K11" s="59">
        <v>14123123</v>
      </c>
      <c r="L11" s="59">
        <v>14877213</v>
      </c>
      <c r="M11" s="59">
        <v>44277688</v>
      </c>
      <c r="N11" s="59">
        <v>14269906</v>
      </c>
      <c r="O11" s="59">
        <v>13574121</v>
      </c>
      <c r="P11" s="59">
        <v>13605735</v>
      </c>
      <c r="Q11" s="59">
        <v>41449762</v>
      </c>
      <c r="R11" s="59">
        <v>13796121</v>
      </c>
      <c r="S11" s="59">
        <v>14925619</v>
      </c>
      <c r="T11" s="59">
        <v>13945458</v>
      </c>
      <c r="U11" s="59">
        <v>42667198</v>
      </c>
      <c r="V11" s="59">
        <v>171984896</v>
      </c>
      <c r="W11" s="59">
        <v>201557105</v>
      </c>
      <c r="X11" s="59">
        <v>-29572209</v>
      </c>
      <c r="Y11" s="60">
        <v>-14.67</v>
      </c>
      <c r="Z11" s="61">
        <v>201557105</v>
      </c>
    </row>
    <row r="12" spans="1:26" ht="12.75">
      <c r="A12" s="57" t="s">
        <v>37</v>
      </c>
      <c r="B12" s="18">
        <v>31419072</v>
      </c>
      <c r="C12" s="18">
        <v>0</v>
      </c>
      <c r="D12" s="58">
        <v>33585720</v>
      </c>
      <c r="E12" s="59">
        <v>33985726</v>
      </c>
      <c r="F12" s="59">
        <v>3352797</v>
      </c>
      <c r="G12" s="59">
        <v>2453951</v>
      </c>
      <c r="H12" s="59">
        <v>2494978</v>
      </c>
      <c r="I12" s="59">
        <v>8301726</v>
      </c>
      <c r="J12" s="59">
        <v>2743291</v>
      </c>
      <c r="K12" s="59">
        <v>2722592</v>
      </c>
      <c r="L12" s="59">
        <v>2794602</v>
      </c>
      <c r="M12" s="59">
        <v>8260485</v>
      </c>
      <c r="N12" s="59">
        <v>2334053</v>
      </c>
      <c r="O12" s="59">
        <v>2334053</v>
      </c>
      <c r="P12" s="59">
        <v>2321297</v>
      </c>
      <c r="Q12" s="59">
        <v>6989403</v>
      </c>
      <c r="R12" s="59">
        <v>2307688</v>
      </c>
      <c r="S12" s="59">
        <v>2307688</v>
      </c>
      <c r="T12" s="59">
        <v>3340590</v>
      </c>
      <c r="U12" s="59">
        <v>7955966</v>
      </c>
      <c r="V12" s="59">
        <v>31507580</v>
      </c>
      <c r="W12" s="59">
        <v>33985726</v>
      </c>
      <c r="X12" s="59">
        <v>-2478146</v>
      </c>
      <c r="Y12" s="60">
        <v>-7.29</v>
      </c>
      <c r="Z12" s="61">
        <v>33985726</v>
      </c>
    </row>
    <row r="13" spans="1:26" ht="12.75">
      <c r="A13" s="57" t="s">
        <v>110</v>
      </c>
      <c r="B13" s="18">
        <v>116921367</v>
      </c>
      <c r="C13" s="18">
        <v>0</v>
      </c>
      <c r="D13" s="58">
        <v>79391782</v>
      </c>
      <c r="E13" s="59">
        <v>104653474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104653474</v>
      </c>
      <c r="X13" s="59">
        <v>-104653474</v>
      </c>
      <c r="Y13" s="60">
        <v>-100</v>
      </c>
      <c r="Z13" s="61">
        <v>104653474</v>
      </c>
    </row>
    <row r="14" spans="1:26" ht="12.75">
      <c r="A14" s="57" t="s">
        <v>38</v>
      </c>
      <c r="B14" s="18">
        <v>249459</v>
      </c>
      <c r="C14" s="18">
        <v>0</v>
      </c>
      <c r="D14" s="58">
        <v>1315000</v>
      </c>
      <c r="E14" s="59">
        <v>1057000</v>
      </c>
      <c r="F14" s="59">
        <v>0</v>
      </c>
      <c r="G14" s="59">
        <v>16190</v>
      </c>
      <c r="H14" s="59">
        <v>0</v>
      </c>
      <c r="I14" s="59">
        <v>16190</v>
      </c>
      <c r="J14" s="59">
        <v>675</v>
      </c>
      <c r="K14" s="59">
        <v>0</v>
      </c>
      <c r="L14" s="59">
        <v>0</v>
      </c>
      <c r="M14" s="59">
        <v>675</v>
      </c>
      <c r="N14" s="59">
        <v>0</v>
      </c>
      <c r="O14" s="59">
        <v>0</v>
      </c>
      <c r="P14" s="59">
        <v>1003728</v>
      </c>
      <c r="Q14" s="59">
        <v>1003728</v>
      </c>
      <c r="R14" s="59">
        <v>0</v>
      </c>
      <c r="S14" s="59">
        <v>0</v>
      </c>
      <c r="T14" s="59">
        <v>0</v>
      </c>
      <c r="U14" s="59">
        <v>0</v>
      </c>
      <c r="V14" s="59">
        <v>1020593</v>
      </c>
      <c r="W14" s="59">
        <v>1057000</v>
      </c>
      <c r="X14" s="59">
        <v>-36407</v>
      </c>
      <c r="Y14" s="60">
        <v>-3.44</v>
      </c>
      <c r="Z14" s="61">
        <v>1057000</v>
      </c>
    </row>
    <row r="15" spans="1:26" ht="12.75">
      <c r="A15" s="57" t="s">
        <v>39</v>
      </c>
      <c r="B15" s="18">
        <v>1345551</v>
      </c>
      <c r="C15" s="18">
        <v>0</v>
      </c>
      <c r="D15" s="58">
        <v>2269200</v>
      </c>
      <c r="E15" s="59">
        <v>3938200</v>
      </c>
      <c r="F15" s="59">
        <v>0</v>
      </c>
      <c r="G15" s="59">
        <v>180137</v>
      </c>
      <c r="H15" s="59">
        <v>58318</v>
      </c>
      <c r="I15" s="59">
        <v>238455</v>
      </c>
      <c r="J15" s="59">
        <v>50593</v>
      </c>
      <c r="K15" s="59">
        <v>965706</v>
      </c>
      <c r="L15" s="59">
        <v>75680</v>
      </c>
      <c r="M15" s="59">
        <v>1091979</v>
      </c>
      <c r="N15" s="59">
        <v>60960</v>
      </c>
      <c r="O15" s="59">
        <v>96536</v>
      </c>
      <c r="P15" s="59">
        <v>182587</v>
      </c>
      <c r="Q15" s="59">
        <v>340083</v>
      </c>
      <c r="R15" s="59">
        <v>25920</v>
      </c>
      <c r="S15" s="59">
        <v>78480</v>
      </c>
      <c r="T15" s="59">
        <v>286404</v>
      </c>
      <c r="U15" s="59">
        <v>390804</v>
      </c>
      <c r="V15" s="59">
        <v>2061321</v>
      </c>
      <c r="W15" s="59">
        <v>3938200</v>
      </c>
      <c r="X15" s="59">
        <v>-1876879</v>
      </c>
      <c r="Y15" s="60">
        <v>-47.66</v>
      </c>
      <c r="Z15" s="61">
        <v>3938200</v>
      </c>
    </row>
    <row r="16" spans="1:26" ht="12.75">
      <c r="A16" s="57" t="s">
        <v>34</v>
      </c>
      <c r="B16" s="18">
        <v>153884</v>
      </c>
      <c r="C16" s="18">
        <v>0</v>
      </c>
      <c r="D16" s="58">
        <v>1263400</v>
      </c>
      <c r="E16" s="59">
        <v>1263400</v>
      </c>
      <c r="F16" s="59">
        <v>0</v>
      </c>
      <c r="G16" s="59">
        <v>0</v>
      </c>
      <c r="H16" s="59">
        <v>0</v>
      </c>
      <c r="I16" s="59">
        <v>0</v>
      </c>
      <c r="J16" s="59">
        <v>16769</v>
      </c>
      <c r="K16" s="59">
        <v>14043</v>
      </c>
      <c r="L16" s="59">
        <v>0</v>
      </c>
      <c r="M16" s="59">
        <v>30812</v>
      </c>
      <c r="N16" s="59">
        <v>0</v>
      </c>
      <c r="O16" s="59">
        <v>0</v>
      </c>
      <c r="P16" s="59">
        <v>17358</v>
      </c>
      <c r="Q16" s="59">
        <v>17358</v>
      </c>
      <c r="R16" s="59">
        <v>0</v>
      </c>
      <c r="S16" s="59">
        <v>58850</v>
      </c>
      <c r="T16" s="59">
        <v>686020</v>
      </c>
      <c r="U16" s="59">
        <v>744870</v>
      </c>
      <c r="V16" s="59">
        <v>793040</v>
      </c>
      <c r="W16" s="59">
        <v>1263400</v>
      </c>
      <c r="X16" s="59">
        <v>-470360</v>
      </c>
      <c r="Y16" s="60">
        <v>-37.23</v>
      </c>
      <c r="Z16" s="61">
        <v>1263400</v>
      </c>
    </row>
    <row r="17" spans="1:26" ht="12.75">
      <c r="A17" s="57" t="s">
        <v>40</v>
      </c>
      <c r="B17" s="18">
        <v>235931035</v>
      </c>
      <c r="C17" s="18">
        <v>0</v>
      </c>
      <c r="D17" s="58">
        <v>233176509</v>
      </c>
      <c r="E17" s="59">
        <v>284675439</v>
      </c>
      <c r="F17" s="59">
        <v>5950511</v>
      </c>
      <c r="G17" s="59">
        <v>14236795</v>
      </c>
      <c r="H17" s="59">
        <v>19449618</v>
      </c>
      <c r="I17" s="59">
        <v>39636924</v>
      </c>
      <c r="J17" s="59">
        <v>9606660</v>
      </c>
      <c r="K17" s="59">
        <v>17946832</v>
      </c>
      <c r="L17" s="59">
        <v>17012056</v>
      </c>
      <c r="M17" s="59">
        <v>44565548</v>
      </c>
      <c r="N17" s="59">
        <v>10397387</v>
      </c>
      <c r="O17" s="59">
        <v>21954826</v>
      </c>
      <c r="P17" s="59">
        <v>9172574</v>
      </c>
      <c r="Q17" s="59">
        <v>41524787</v>
      </c>
      <c r="R17" s="59">
        <v>2982329</v>
      </c>
      <c r="S17" s="59">
        <v>13923652</v>
      </c>
      <c r="T17" s="59">
        <v>16259244</v>
      </c>
      <c r="U17" s="59">
        <v>33165225</v>
      </c>
      <c r="V17" s="59">
        <v>158892484</v>
      </c>
      <c r="W17" s="59">
        <v>284675439</v>
      </c>
      <c r="X17" s="59">
        <v>-125782955</v>
      </c>
      <c r="Y17" s="60">
        <v>-44.18</v>
      </c>
      <c r="Z17" s="61">
        <v>284675439</v>
      </c>
    </row>
    <row r="18" spans="1:26" ht="12.75">
      <c r="A18" s="68" t="s">
        <v>41</v>
      </c>
      <c r="B18" s="69">
        <f>SUM(B11:B17)</f>
        <v>548661198</v>
      </c>
      <c r="C18" s="69">
        <f>SUM(C11:C17)</f>
        <v>0</v>
      </c>
      <c r="D18" s="70">
        <f aca="true" t="shared" si="1" ref="D18:Z18">SUM(D11:D17)</f>
        <v>576104266</v>
      </c>
      <c r="E18" s="71">
        <f t="shared" si="1"/>
        <v>631130344</v>
      </c>
      <c r="F18" s="71">
        <f t="shared" si="1"/>
        <v>24077981</v>
      </c>
      <c r="G18" s="71">
        <f t="shared" si="1"/>
        <v>31231754</v>
      </c>
      <c r="H18" s="71">
        <f t="shared" si="1"/>
        <v>36473808</v>
      </c>
      <c r="I18" s="71">
        <f t="shared" si="1"/>
        <v>91783543</v>
      </c>
      <c r="J18" s="71">
        <f t="shared" si="1"/>
        <v>27695340</v>
      </c>
      <c r="K18" s="71">
        <f t="shared" si="1"/>
        <v>35772296</v>
      </c>
      <c r="L18" s="71">
        <f t="shared" si="1"/>
        <v>34759551</v>
      </c>
      <c r="M18" s="71">
        <f t="shared" si="1"/>
        <v>98227187</v>
      </c>
      <c r="N18" s="71">
        <f t="shared" si="1"/>
        <v>27062306</v>
      </c>
      <c r="O18" s="71">
        <f t="shared" si="1"/>
        <v>37959536</v>
      </c>
      <c r="P18" s="71">
        <f t="shared" si="1"/>
        <v>26303279</v>
      </c>
      <c r="Q18" s="71">
        <f t="shared" si="1"/>
        <v>91325121</v>
      </c>
      <c r="R18" s="71">
        <f t="shared" si="1"/>
        <v>19112058</v>
      </c>
      <c r="S18" s="71">
        <f t="shared" si="1"/>
        <v>31294289</v>
      </c>
      <c r="T18" s="71">
        <f t="shared" si="1"/>
        <v>34517716</v>
      </c>
      <c r="U18" s="71">
        <f t="shared" si="1"/>
        <v>84924063</v>
      </c>
      <c r="V18" s="71">
        <f t="shared" si="1"/>
        <v>366259914</v>
      </c>
      <c r="W18" s="71">
        <f t="shared" si="1"/>
        <v>631130344</v>
      </c>
      <c r="X18" s="71">
        <f t="shared" si="1"/>
        <v>-264870430</v>
      </c>
      <c r="Y18" s="66">
        <f>+IF(W18&lt;&gt;0,(X18/W18)*100,0)</f>
        <v>-41.96762721330984</v>
      </c>
      <c r="Z18" s="72">
        <f t="shared" si="1"/>
        <v>631130344</v>
      </c>
    </row>
    <row r="19" spans="1:26" ht="12.75">
      <c r="A19" s="68" t="s">
        <v>42</v>
      </c>
      <c r="B19" s="73">
        <f>+B10-B18</f>
        <v>51071793</v>
      </c>
      <c r="C19" s="73">
        <f>+C10-C18</f>
        <v>0</v>
      </c>
      <c r="D19" s="74">
        <f aca="true" t="shared" si="2" ref="D19:Z19">+D10-D18</f>
        <v>135354122</v>
      </c>
      <c r="E19" s="75">
        <f t="shared" si="2"/>
        <v>23182276</v>
      </c>
      <c r="F19" s="75">
        <f t="shared" si="2"/>
        <v>3659702</v>
      </c>
      <c r="G19" s="75">
        <f t="shared" si="2"/>
        <v>154873651</v>
      </c>
      <c r="H19" s="75">
        <f t="shared" si="2"/>
        <v>-23571461</v>
      </c>
      <c r="I19" s="75">
        <f t="shared" si="2"/>
        <v>134961892</v>
      </c>
      <c r="J19" s="75">
        <f t="shared" si="2"/>
        <v>-6313359</v>
      </c>
      <c r="K19" s="75">
        <f t="shared" si="2"/>
        <v>-29819673</v>
      </c>
      <c r="L19" s="75">
        <f t="shared" si="2"/>
        <v>-4620321</v>
      </c>
      <c r="M19" s="75">
        <f t="shared" si="2"/>
        <v>-40753353</v>
      </c>
      <c r="N19" s="75">
        <f t="shared" si="2"/>
        <v>111499634</v>
      </c>
      <c r="O19" s="75">
        <f t="shared" si="2"/>
        <v>-23910442</v>
      </c>
      <c r="P19" s="75">
        <f t="shared" si="2"/>
        <v>91265204</v>
      </c>
      <c r="Q19" s="75">
        <f t="shared" si="2"/>
        <v>178854396</v>
      </c>
      <c r="R19" s="75">
        <f t="shared" si="2"/>
        <v>-6561379</v>
      </c>
      <c r="S19" s="75">
        <f t="shared" si="2"/>
        <v>-32901619</v>
      </c>
      <c r="T19" s="75">
        <f t="shared" si="2"/>
        <v>-5149239</v>
      </c>
      <c r="U19" s="75">
        <f t="shared" si="2"/>
        <v>-44612237</v>
      </c>
      <c r="V19" s="75">
        <f t="shared" si="2"/>
        <v>228450698</v>
      </c>
      <c r="W19" s="75">
        <f>IF(E10=E18,0,W10-W18)</f>
        <v>23182276</v>
      </c>
      <c r="X19" s="75">
        <f t="shared" si="2"/>
        <v>205268422</v>
      </c>
      <c r="Y19" s="76">
        <f>+IF(W19&lt;&gt;0,(X19/W19)*100,0)</f>
        <v>885.454137462603</v>
      </c>
      <c r="Z19" s="77">
        <f t="shared" si="2"/>
        <v>23182276</v>
      </c>
    </row>
    <row r="20" spans="1:26" ht="20.25">
      <c r="A20" s="78" t="s">
        <v>43</v>
      </c>
      <c r="B20" s="79">
        <v>5031818</v>
      </c>
      <c r="C20" s="79">
        <v>0</v>
      </c>
      <c r="D20" s="80">
        <v>20000000</v>
      </c>
      <c r="E20" s="81">
        <v>154605700</v>
      </c>
      <c r="F20" s="81">
        <v>0</v>
      </c>
      <c r="G20" s="81">
        <v>0</v>
      </c>
      <c r="H20" s="81">
        <v>0</v>
      </c>
      <c r="I20" s="81">
        <v>0</v>
      </c>
      <c r="J20" s="81">
        <v>3357507</v>
      </c>
      <c r="K20" s="81">
        <v>6554290</v>
      </c>
      <c r="L20" s="81">
        <v>20636795</v>
      </c>
      <c r="M20" s="81">
        <v>30548592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49743255</v>
      </c>
      <c r="T20" s="81">
        <v>0</v>
      </c>
      <c r="U20" s="81">
        <v>49743255</v>
      </c>
      <c r="V20" s="81">
        <v>80291847</v>
      </c>
      <c r="W20" s="81">
        <v>154605700</v>
      </c>
      <c r="X20" s="81">
        <v>-74313853</v>
      </c>
      <c r="Y20" s="82">
        <v>-48.07</v>
      </c>
      <c r="Z20" s="83">
        <v>154605700</v>
      </c>
    </row>
    <row r="21" spans="1:26" ht="41.25">
      <c r="A21" s="84" t="s">
        <v>111</v>
      </c>
      <c r="B21" s="85">
        <v>1498</v>
      </c>
      <c r="C21" s="85">
        <v>0</v>
      </c>
      <c r="D21" s="86">
        <v>3156</v>
      </c>
      <c r="E21" s="87">
        <v>3156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3156</v>
      </c>
      <c r="X21" s="87">
        <v>-3156</v>
      </c>
      <c r="Y21" s="88">
        <v>-100</v>
      </c>
      <c r="Z21" s="89">
        <v>3156</v>
      </c>
    </row>
    <row r="22" spans="1:26" ht="12.75">
      <c r="A22" s="90" t="s">
        <v>112</v>
      </c>
      <c r="B22" s="91">
        <f>SUM(B19:B21)</f>
        <v>56105109</v>
      </c>
      <c r="C22" s="91">
        <f>SUM(C19:C21)</f>
        <v>0</v>
      </c>
      <c r="D22" s="92">
        <f aca="true" t="shared" si="3" ref="D22:Z22">SUM(D19:D21)</f>
        <v>155357278</v>
      </c>
      <c r="E22" s="93">
        <f t="shared" si="3"/>
        <v>177791132</v>
      </c>
      <c r="F22" s="93">
        <f t="shared" si="3"/>
        <v>3659702</v>
      </c>
      <c r="G22" s="93">
        <f t="shared" si="3"/>
        <v>154873651</v>
      </c>
      <c r="H22" s="93">
        <f t="shared" si="3"/>
        <v>-23571461</v>
      </c>
      <c r="I22" s="93">
        <f t="shared" si="3"/>
        <v>134961892</v>
      </c>
      <c r="J22" s="93">
        <f t="shared" si="3"/>
        <v>-2955852</v>
      </c>
      <c r="K22" s="93">
        <f t="shared" si="3"/>
        <v>-23265383</v>
      </c>
      <c r="L22" s="93">
        <f t="shared" si="3"/>
        <v>16016474</v>
      </c>
      <c r="M22" s="93">
        <f t="shared" si="3"/>
        <v>-10204761</v>
      </c>
      <c r="N22" s="93">
        <f t="shared" si="3"/>
        <v>111499634</v>
      </c>
      <c r="O22" s="93">
        <f t="shared" si="3"/>
        <v>-23910442</v>
      </c>
      <c r="P22" s="93">
        <f t="shared" si="3"/>
        <v>91265204</v>
      </c>
      <c r="Q22" s="93">
        <f t="shared" si="3"/>
        <v>178854396</v>
      </c>
      <c r="R22" s="93">
        <f t="shared" si="3"/>
        <v>-6561379</v>
      </c>
      <c r="S22" s="93">
        <f t="shared" si="3"/>
        <v>16841636</v>
      </c>
      <c r="T22" s="93">
        <f t="shared" si="3"/>
        <v>-5149239</v>
      </c>
      <c r="U22" s="93">
        <f t="shared" si="3"/>
        <v>5131018</v>
      </c>
      <c r="V22" s="93">
        <f t="shared" si="3"/>
        <v>308742545</v>
      </c>
      <c r="W22" s="93">
        <f t="shared" si="3"/>
        <v>177791132</v>
      </c>
      <c r="X22" s="93">
        <f t="shared" si="3"/>
        <v>130951413</v>
      </c>
      <c r="Y22" s="94">
        <f>+IF(W22&lt;&gt;0,(X22/W22)*100,0)</f>
        <v>73.65463706030062</v>
      </c>
      <c r="Z22" s="95">
        <f t="shared" si="3"/>
        <v>177791132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56105109</v>
      </c>
      <c r="C24" s="73">
        <f>SUM(C22:C23)</f>
        <v>0</v>
      </c>
      <c r="D24" s="74">
        <f aca="true" t="shared" si="4" ref="D24:Z24">SUM(D22:D23)</f>
        <v>155357278</v>
      </c>
      <c r="E24" s="75">
        <f t="shared" si="4"/>
        <v>177791132</v>
      </c>
      <c r="F24" s="75">
        <f t="shared" si="4"/>
        <v>3659702</v>
      </c>
      <c r="G24" s="75">
        <f t="shared" si="4"/>
        <v>154873651</v>
      </c>
      <c r="H24" s="75">
        <f t="shared" si="4"/>
        <v>-23571461</v>
      </c>
      <c r="I24" s="75">
        <f t="shared" si="4"/>
        <v>134961892</v>
      </c>
      <c r="J24" s="75">
        <f t="shared" si="4"/>
        <v>-2955852</v>
      </c>
      <c r="K24" s="75">
        <f t="shared" si="4"/>
        <v>-23265383</v>
      </c>
      <c r="L24" s="75">
        <f t="shared" si="4"/>
        <v>16016474</v>
      </c>
      <c r="M24" s="75">
        <f t="shared" si="4"/>
        <v>-10204761</v>
      </c>
      <c r="N24" s="75">
        <f t="shared" si="4"/>
        <v>111499634</v>
      </c>
      <c r="O24" s="75">
        <f t="shared" si="4"/>
        <v>-23910442</v>
      </c>
      <c r="P24" s="75">
        <f t="shared" si="4"/>
        <v>91265204</v>
      </c>
      <c r="Q24" s="75">
        <f t="shared" si="4"/>
        <v>178854396</v>
      </c>
      <c r="R24" s="75">
        <f t="shared" si="4"/>
        <v>-6561379</v>
      </c>
      <c r="S24" s="75">
        <f t="shared" si="4"/>
        <v>16841636</v>
      </c>
      <c r="T24" s="75">
        <f t="shared" si="4"/>
        <v>-5149239</v>
      </c>
      <c r="U24" s="75">
        <f t="shared" si="4"/>
        <v>5131018</v>
      </c>
      <c r="V24" s="75">
        <f t="shared" si="4"/>
        <v>308742545</v>
      </c>
      <c r="W24" s="75">
        <f t="shared" si="4"/>
        <v>177791132</v>
      </c>
      <c r="X24" s="75">
        <f t="shared" si="4"/>
        <v>130951413</v>
      </c>
      <c r="Y24" s="76">
        <f>+IF(W24&lt;&gt;0,(X24/W24)*100,0)</f>
        <v>73.65463706030062</v>
      </c>
      <c r="Z24" s="77">
        <f t="shared" si="4"/>
        <v>177791132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75216797</v>
      </c>
      <c r="C27" s="21">
        <v>0</v>
      </c>
      <c r="D27" s="103">
        <v>155357284</v>
      </c>
      <c r="E27" s="104">
        <v>177791138</v>
      </c>
      <c r="F27" s="104">
        <v>2299415</v>
      </c>
      <c r="G27" s="104">
        <v>3893919</v>
      </c>
      <c r="H27" s="104">
        <v>3543532</v>
      </c>
      <c r="I27" s="104">
        <v>9736866</v>
      </c>
      <c r="J27" s="104">
        <v>9295614</v>
      </c>
      <c r="K27" s="104">
        <v>5090889</v>
      </c>
      <c r="L27" s="104">
        <v>11709689</v>
      </c>
      <c r="M27" s="104">
        <v>26096192</v>
      </c>
      <c r="N27" s="104">
        <v>4789338</v>
      </c>
      <c r="O27" s="104">
        <v>14338430</v>
      </c>
      <c r="P27" s="104">
        <v>14444082</v>
      </c>
      <c r="Q27" s="104">
        <v>33571850</v>
      </c>
      <c r="R27" s="104">
        <v>1069145</v>
      </c>
      <c r="S27" s="104">
        <v>1801994</v>
      </c>
      <c r="T27" s="104">
        <v>187797</v>
      </c>
      <c r="U27" s="104">
        <v>3058936</v>
      </c>
      <c r="V27" s="104">
        <v>72463844</v>
      </c>
      <c r="W27" s="104">
        <v>177791138</v>
      </c>
      <c r="X27" s="104">
        <v>-105327294</v>
      </c>
      <c r="Y27" s="105">
        <v>-59.24</v>
      </c>
      <c r="Z27" s="106">
        <v>177791138</v>
      </c>
    </row>
    <row r="28" spans="1:26" ht="12.75">
      <c r="A28" s="107" t="s">
        <v>47</v>
      </c>
      <c r="B28" s="18">
        <v>5244218</v>
      </c>
      <c r="C28" s="18">
        <v>0</v>
      </c>
      <c r="D28" s="58">
        <v>94654844</v>
      </c>
      <c r="E28" s="59">
        <v>149398698</v>
      </c>
      <c r="F28" s="59">
        <v>0</v>
      </c>
      <c r="G28" s="59">
        <v>3431312</v>
      </c>
      <c r="H28" s="59">
        <v>3438620</v>
      </c>
      <c r="I28" s="59">
        <v>6869932</v>
      </c>
      <c r="J28" s="59">
        <v>7652679</v>
      </c>
      <c r="K28" s="59">
        <v>4919527</v>
      </c>
      <c r="L28" s="59">
        <v>8873265</v>
      </c>
      <c r="M28" s="59">
        <v>21445471</v>
      </c>
      <c r="N28" s="59">
        <v>4789138</v>
      </c>
      <c r="O28" s="59">
        <v>8951738</v>
      </c>
      <c r="P28" s="59">
        <v>14419312</v>
      </c>
      <c r="Q28" s="59">
        <v>28160188</v>
      </c>
      <c r="R28" s="59">
        <v>1006745</v>
      </c>
      <c r="S28" s="59">
        <v>1194690</v>
      </c>
      <c r="T28" s="59">
        <v>22542</v>
      </c>
      <c r="U28" s="59">
        <v>2223977</v>
      </c>
      <c r="V28" s="59">
        <v>58699568</v>
      </c>
      <c r="W28" s="59">
        <v>149398698</v>
      </c>
      <c r="X28" s="59">
        <v>-90699130</v>
      </c>
      <c r="Y28" s="60">
        <v>-60.71</v>
      </c>
      <c r="Z28" s="61">
        <v>149398698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3966634</v>
      </c>
      <c r="C31" s="18">
        <v>0</v>
      </c>
      <c r="D31" s="58">
        <v>60702440</v>
      </c>
      <c r="E31" s="59">
        <v>28392440</v>
      </c>
      <c r="F31" s="59">
        <v>2299415</v>
      </c>
      <c r="G31" s="59">
        <v>462607</v>
      </c>
      <c r="H31" s="59">
        <v>104912</v>
      </c>
      <c r="I31" s="59">
        <v>2866934</v>
      </c>
      <c r="J31" s="59">
        <v>1642935</v>
      </c>
      <c r="K31" s="59">
        <v>171362</v>
      </c>
      <c r="L31" s="59">
        <v>2836424</v>
      </c>
      <c r="M31" s="59">
        <v>4650721</v>
      </c>
      <c r="N31" s="59">
        <v>200</v>
      </c>
      <c r="O31" s="59">
        <v>5386692</v>
      </c>
      <c r="P31" s="59">
        <v>24770</v>
      </c>
      <c r="Q31" s="59">
        <v>5411662</v>
      </c>
      <c r="R31" s="59">
        <v>62400</v>
      </c>
      <c r="S31" s="59">
        <v>607304</v>
      </c>
      <c r="T31" s="59">
        <v>165255</v>
      </c>
      <c r="U31" s="59">
        <v>834959</v>
      </c>
      <c r="V31" s="59">
        <v>13764276</v>
      </c>
      <c r="W31" s="59">
        <v>28392440</v>
      </c>
      <c r="X31" s="59">
        <v>-14628164</v>
      </c>
      <c r="Y31" s="60">
        <v>-51.52</v>
      </c>
      <c r="Z31" s="61">
        <v>28392440</v>
      </c>
    </row>
    <row r="32" spans="1:26" ht="12.75">
      <c r="A32" s="68" t="s">
        <v>50</v>
      </c>
      <c r="B32" s="21">
        <f>SUM(B28:B31)</f>
        <v>9210852</v>
      </c>
      <c r="C32" s="21">
        <f>SUM(C28:C31)</f>
        <v>0</v>
      </c>
      <c r="D32" s="103">
        <f aca="true" t="shared" si="5" ref="D32:Z32">SUM(D28:D31)</f>
        <v>155357284</v>
      </c>
      <c r="E32" s="104">
        <f t="shared" si="5"/>
        <v>177791138</v>
      </c>
      <c r="F32" s="104">
        <f t="shared" si="5"/>
        <v>2299415</v>
      </c>
      <c r="G32" s="104">
        <f t="shared" si="5"/>
        <v>3893919</v>
      </c>
      <c r="H32" s="104">
        <f t="shared" si="5"/>
        <v>3543532</v>
      </c>
      <c r="I32" s="104">
        <f t="shared" si="5"/>
        <v>9736866</v>
      </c>
      <c r="J32" s="104">
        <f t="shared" si="5"/>
        <v>9295614</v>
      </c>
      <c r="K32" s="104">
        <f t="shared" si="5"/>
        <v>5090889</v>
      </c>
      <c r="L32" s="104">
        <f t="shared" si="5"/>
        <v>11709689</v>
      </c>
      <c r="M32" s="104">
        <f t="shared" si="5"/>
        <v>26096192</v>
      </c>
      <c r="N32" s="104">
        <f t="shared" si="5"/>
        <v>4789338</v>
      </c>
      <c r="O32" s="104">
        <f t="shared" si="5"/>
        <v>14338430</v>
      </c>
      <c r="P32" s="104">
        <f t="shared" si="5"/>
        <v>14444082</v>
      </c>
      <c r="Q32" s="104">
        <f t="shared" si="5"/>
        <v>33571850</v>
      </c>
      <c r="R32" s="104">
        <f t="shared" si="5"/>
        <v>1069145</v>
      </c>
      <c r="S32" s="104">
        <f t="shared" si="5"/>
        <v>1801994</v>
      </c>
      <c r="T32" s="104">
        <f t="shared" si="5"/>
        <v>187797</v>
      </c>
      <c r="U32" s="104">
        <f t="shared" si="5"/>
        <v>3058936</v>
      </c>
      <c r="V32" s="104">
        <f t="shared" si="5"/>
        <v>72463844</v>
      </c>
      <c r="W32" s="104">
        <f t="shared" si="5"/>
        <v>177791138</v>
      </c>
      <c r="X32" s="104">
        <f t="shared" si="5"/>
        <v>-105327294</v>
      </c>
      <c r="Y32" s="105">
        <f>+IF(W32&lt;&gt;0,(X32/W32)*100,0)</f>
        <v>-59.2421507533182</v>
      </c>
      <c r="Z32" s="106">
        <f t="shared" si="5"/>
        <v>177791138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212025009</v>
      </c>
      <c r="C35" s="18">
        <v>0</v>
      </c>
      <c r="D35" s="58">
        <v>-388763550</v>
      </c>
      <c r="E35" s="59">
        <v>255329559</v>
      </c>
      <c r="F35" s="59">
        <v>251145234</v>
      </c>
      <c r="G35" s="59">
        <v>-39274807</v>
      </c>
      <c r="H35" s="59">
        <v>-91400086</v>
      </c>
      <c r="I35" s="59">
        <v>120470341</v>
      </c>
      <c r="J35" s="59">
        <v>47333211</v>
      </c>
      <c r="K35" s="59">
        <v>129161921</v>
      </c>
      <c r="L35" s="59">
        <v>-96099014</v>
      </c>
      <c r="M35" s="59">
        <v>80396118</v>
      </c>
      <c r="N35" s="59">
        <v>-47470627</v>
      </c>
      <c r="O35" s="59">
        <v>135323545</v>
      </c>
      <c r="P35" s="59">
        <v>28642895</v>
      </c>
      <c r="Q35" s="59">
        <v>116495813</v>
      </c>
      <c r="R35" s="59">
        <v>57791034</v>
      </c>
      <c r="S35" s="59">
        <v>-65722207</v>
      </c>
      <c r="T35" s="59">
        <v>185641203</v>
      </c>
      <c r="U35" s="59">
        <v>177710030</v>
      </c>
      <c r="V35" s="59">
        <v>495072302</v>
      </c>
      <c r="W35" s="59">
        <v>255329559</v>
      </c>
      <c r="X35" s="59">
        <v>239742743</v>
      </c>
      <c r="Y35" s="60">
        <v>93.9</v>
      </c>
      <c r="Z35" s="61">
        <v>255329559</v>
      </c>
    </row>
    <row r="36" spans="1:26" ht="12.75">
      <c r="A36" s="57" t="s">
        <v>53</v>
      </c>
      <c r="B36" s="18">
        <v>2194043266</v>
      </c>
      <c r="C36" s="18">
        <v>0</v>
      </c>
      <c r="D36" s="58">
        <v>208079860</v>
      </c>
      <c r="E36" s="59">
        <v>1869381294</v>
      </c>
      <c r="F36" s="59">
        <v>2206857390</v>
      </c>
      <c r="G36" s="59">
        <v>6916280</v>
      </c>
      <c r="H36" s="59">
        <v>3543532</v>
      </c>
      <c r="I36" s="59">
        <v>2217317202</v>
      </c>
      <c r="J36" s="59">
        <v>9295614</v>
      </c>
      <c r="K36" s="59">
        <v>-8446178</v>
      </c>
      <c r="L36" s="59">
        <v>11709689</v>
      </c>
      <c r="M36" s="59">
        <v>12559125</v>
      </c>
      <c r="N36" s="59">
        <v>4789338</v>
      </c>
      <c r="O36" s="59">
        <v>14338430</v>
      </c>
      <c r="P36" s="59">
        <v>14444082</v>
      </c>
      <c r="Q36" s="59">
        <v>33571850</v>
      </c>
      <c r="R36" s="59">
        <v>1069145</v>
      </c>
      <c r="S36" s="59">
        <v>1801994</v>
      </c>
      <c r="T36" s="59">
        <v>72884392</v>
      </c>
      <c r="U36" s="59">
        <v>75755531</v>
      </c>
      <c r="V36" s="59">
        <v>2339203708</v>
      </c>
      <c r="W36" s="59">
        <v>1869381294</v>
      </c>
      <c r="X36" s="59">
        <v>469822414</v>
      </c>
      <c r="Y36" s="60">
        <v>25.13</v>
      </c>
      <c r="Z36" s="61">
        <v>1869381294</v>
      </c>
    </row>
    <row r="37" spans="1:26" ht="12.75">
      <c r="A37" s="57" t="s">
        <v>54</v>
      </c>
      <c r="B37" s="18">
        <v>283529400</v>
      </c>
      <c r="C37" s="18">
        <v>0</v>
      </c>
      <c r="D37" s="58">
        <v>-61402548</v>
      </c>
      <c r="E37" s="59">
        <v>42909364</v>
      </c>
      <c r="F37" s="59">
        <v>320078843</v>
      </c>
      <c r="G37" s="59">
        <v>-190281688</v>
      </c>
      <c r="H37" s="59">
        <v>-63341019</v>
      </c>
      <c r="I37" s="59">
        <v>66456136</v>
      </c>
      <c r="J37" s="59">
        <v>61832498</v>
      </c>
      <c r="K37" s="59">
        <v>23749024</v>
      </c>
      <c r="L37" s="59">
        <v>-99135203</v>
      </c>
      <c r="M37" s="59">
        <v>-13553681</v>
      </c>
      <c r="N37" s="59">
        <v>-17475025</v>
      </c>
      <c r="O37" s="59">
        <v>173858222</v>
      </c>
      <c r="P37" s="59">
        <v>-47866855</v>
      </c>
      <c r="Q37" s="59">
        <v>108516342</v>
      </c>
      <c r="R37" s="59">
        <v>65421552</v>
      </c>
      <c r="S37" s="59">
        <v>-80761853</v>
      </c>
      <c r="T37" s="59">
        <v>192468404</v>
      </c>
      <c r="U37" s="59">
        <v>177128103</v>
      </c>
      <c r="V37" s="59">
        <v>338546900</v>
      </c>
      <c r="W37" s="59">
        <v>42909364</v>
      </c>
      <c r="X37" s="59">
        <v>295637536</v>
      </c>
      <c r="Y37" s="60">
        <v>688.98</v>
      </c>
      <c r="Z37" s="61">
        <v>42909364</v>
      </c>
    </row>
    <row r="38" spans="1:26" ht="12.75">
      <c r="A38" s="57" t="s">
        <v>55</v>
      </c>
      <c r="B38" s="18">
        <v>17517964</v>
      </c>
      <c r="C38" s="18">
        <v>0</v>
      </c>
      <c r="D38" s="58">
        <v>-9277501</v>
      </c>
      <c r="E38" s="59">
        <v>-9277501</v>
      </c>
      <c r="F38" s="59">
        <v>19368570</v>
      </c>
      <c r="G38" s="59">
        <v>-2133516</v>
      </c>
      <c r="H38" s="59">
        <v>-1003727</v>
      </c>
      <c r="I38" s="59">
        <v>16231327</v>
      </c>
      <c r="J38" s="59">
        <v>0</v>
      </c>
      <c r="K38" s="59">
        <v>282911</v>
      </c>
      <c r="L38" s="59">
        <v>0</v>
      </c>
      <c r="M38" s="59">
        <v>282911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1850605</v>
      </c>
      <c r="U38" s="59">
        <v>1850605</v>
      </c>
      <c r="V38" s="59">
        <v>18364843</v>
      </c>
      <c r="W38" s="59">
        <v>-9277501</v>
      </c>
      <c r="X38" s="59">
        <v>27642344</v>
      </c>
      <c r="Y38" s="60">
        <v>-297.95</v>
      </c>
      <c r="Z38" s="61">
        <v>-9277501</v>
      </c>
    </row>
    <row r="39" spans="1:26" ht="12.75">
      <c r="A39" s="57" t="s">
        <v>56</v>
      </c>
      <c r="B39" s="18">
        <v>2062388267</v>
      </c>
      <c r="C39" s="18">
        <v>0</v>
      </c>
      <c r="D39" s="58">
        <v>-73193508</v>
      </c>
      <c r="E39" s="59">
        <v>2105455269</v>
      </c>
      <c r="F39" s="59">
        <v>2114895501</v>
      </c>
      <c r="G39" s="59">
        <v>5183021</v>
      </c>
      <c r="H39" s="59">
        <v>-19637921</v>
      </c>
      <c r="I39" s="59">
        <v>2100440601</v>
      </c>
      <c r="J39" s="59">
        <v>-3184026</v>
      </c>
      <c r="K39" s="59">
        <v>100721852</v>
      </c>
      <c r="L39" s="59">
        <v>18841682</v>
      </c>
      <c r="M39" s="59">
        <v>116379508</v>
      </c>
      <c r="N39" s="59">
        <v>-23414947</v>
      </c>
      <c r="O39" s="59">
        <v>-20293753</v>
      </c>
      <c r="P39" s="59">
        <v>94285230</v>
      </c>
      <c r="Q39" s="59">
        <v>50576530</v>
      </c>
      <c r="R39" s="59">
        <v>-2632113</v>
      </c>
      <c r="S39" s="59">
        <v>20018538</v>
      </c>
      <c r="T39" s="59">
        <v>69355815</v>
      </c>
      <c r="U39" s="59">
        <v>86742240</v>
      </c>
      <c r="V39" s="59">
        <v>2354138879</v>
      </c>
      <c r="W39" s="59">
        <v>2105455269</v>
      </c>
      <c r="X39" s="59">
        <v>248683610</v>
      </c>
      <c r="Y39" s="60">
        <v>11.81</v>
      </c>
      <c r="Z39" s="61">
        <v>2105455269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-356731881</v>
      </c>
      <c r="C42" s="18">
        <v>0</v>
      </c>
      <c r="D42" s="58">
        <v>-451720763</v>
      </c>
      <c r="E42" s="59">
        <v>-456476870</v>
      </c>
      <c r="F42" s="59">
        <v>-24070201</v>
      </c>
      <c r="G42" s="59">
        <v>-30849262</v>
      </c>
      <c r="H42" s="59">
        <v>-36473808</v>
      </c>
      <c r="I42" s="59">
        <v>-91393271</v>
      </c>
      <c r="J42" s="59">
        <v>-27695340</v>
      </c>
      <c r="K42" s="59">
        <v>-35772296</v>
      </c>
      <c r="L42" s="59">
        <v>-34759551</v>
      </c>
      <c r="M42" s="59">
        <v>-98227187</v>
      </c>
      <c r="N42" s="59">
        <v>-27062306</v>
      </c>
      <c r="O42" s="59">
        <v>-37911841</v>
      </c>
      <c r="P42" s="59">
        <v>-26279363</v>
      </c>
      <c r="Q42" s="59">
        <v>-91253510</v>
      </c>
      <c r="R42" s="59">
        <v>-19112058</v>
      </c>
      <c r="S42" s="59">
        <v>-31294289</v>
      </c>
      <c r="T42" s="59">
        <v>-34412377</v>
      </c>
      <c r="U42" s="59">
        <v>-84818724</v>
      </c>
      <c r="V42" s="59">
        <v>-365692692</v>
      </c>
      <c r="W42" s="59">
        <v>-456476870</v>
      </c>
      <c r="X42" s="59">
        <v>90784178</v>
      </c>
      <c r="Y42" s="60">
        <v>-19.89</v>
      </c>
      <c r="Z42" s="61">
        <v>-456476870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60">
        <v>0</v>
      </c>
      <c r="Z43" s="61">
        <v>0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2.75">
      <c r="A45" s="68" t="s">
        <v>61</v>
      </c>
      <c r="B45" s="21">
        <v>-353122505</v>
      </c>
      <c r="C45" s="21">
        <v>0</v>
      </c>
      <c r="D45" s="103">
        <v>-448111384</v>
      </c>
      <c r="E45" s="104">
        <v>-362382320</v>
      </c>
      <c r="F45" s="104">
        <v>65411337</v>
      </c>
      <c r="G45" s="104">
        <f>+F45+G42+G43+G44+G83</f>
        <v>39087102</v>
      </c>
      <c r="H45" s="104">
        <f>+G45+H42+H43+H44+H83</f>
        <v>2613294</v>
      </c>
      <c r="I45" s="104">
        <f>+H45</f>
        <v>2613294</v>
      </c>
      <c r="J45" s="104">
        <f>+H45+J42+J43+J44+J83</f>
        <v>-25082046</v>
      </c>
      <c r="K45" s="104">
        <f>+J45+K42+K43+K44+K83</f>
        <v>-60685663</v>
      </c>
      <c r="L45" s="104">
        <f>+K45+L42+L43+L44+L83</f>
        <v>-95445214</v>
      </c>
      <c r="M45" s="104">
        <f>+L45</f>
        <v>-95445214</v>
      </c>
      <c r="N45" s="104">
        <f>+L45+N42+N43+N44+N83</f>
        <v>-122507520</v>
      </c>
      <c r="O45" s="104">
        <f>+N45+O42+O43+O44+O83</f>
        <v>-160705170</v>
      </c>
      <c r="P45" s="104">
        <f>+O45+P42+P43+P44+P83</f>
        <v>-186984533</v>
      </c>
      <c r="Q45" s="104">
        <f>+P45</f>
        <v>-186984533</v>
      </c>
      <c r="R45" s="104">
        <f>+P45+R42+R43+R44+R83</f>
        <v>-206096591</v>
      </c>
      <c r="S45" s="104">
        <f>+R45+S42+S43+S44+S83</f>
        <v>-237390880</v>
      </c>
      <c r="T45" s="104">
        <f>+S45+T42+T43+T44+T83</f>
        <v>-271803257</v>
      </c>
      <c r="U45" s="104">
        <f>+T45</f>
        <v>-271803257</v>
      </c>
      <c r="V45" s="104">
        <f>+U45</f>
        <v>-271803257</v>
      </c>
      <c r="W45" s="104">
        <f>+W83+W42+W43+W44</f>
        <v>-448635660</v>
      </c>
      <c r="X45" s="104">
        <f>+V45-W45</f>
        <v>176832403</v>
      </c>
      <c r="Y45" s="105">
        <f>+IF(W45&lt;&gt;0,+(X45/W45)*100,0)</f>
        <v>-39.41559237622796</v>
      </c>
      <c r="Z45" s="106">
        <v>-362382320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112148508</v>
      </c>
      <c r="C68" s="18">
        <v>0</v>
      </c>
      <c r="D68" s="19">
        <v>138114635</v>
      </c>
      <c r="E68" s="20">
        <v>140902435</v>
      </c>
      <c r="F68" s="20">
        <v>22498534</v>
      </c>
      <c r="G68" s="20">
        <v>8007909</v>
      </c>
      <c r="H68" s="20">
        <v>8170509</v>
      </c>
      <c r="I68" s="20">
        <v>38676952</v>
      </c>
      <c r="J68" s="20">
        <v>8150054</v>
      </c>
      <c r="K68" s="20">
        <v>8160281</v>
      </c>
      <c r="L68" s="20">
        <v>8166921</v>
      </c>
      <c r="M68" s="20">
        <v>24477256</v>
      </c>
      <c r="N68" s="20">
        <v>8169282</v>
      </c>
      <c r="O68" s="20">
        <v>8169282</v>
      </c>
      <c r="P68" s="20">
        <v>8310345</v>
      </c>
      <c r="Q68" s="20">
        <v>24648909</v>
      </c>
      <c r="R68" s="20">
        <v>8175999</v>
      </c>
      <c r="S68" s="20">
        <v>0</v>
      </c>
      <c r="T68" s="20">
        <v>16061145</v>
      </c>
      <c r="U68" s="20">
        <v>24237144</v>
      </c>
      <c r="V68" s="20">
        <v>112040261</v>
      </c>
      <c r="W68" s="20">
        <v>140902435</v>
      </c>
      <c r="X68" s="20">
        <v>0</v>
      </c>
      <c r="Y68" s="19">
        <v>0</v>
      </c>
      <c r="Z68" s="22">
        <v>140902435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21526120</v>
      </c>
      <c r="C73" s="18">
        <v>0</v>
      </c>
      <c r="D73" s="19">
        <v>14133053</v>
      </c>
      <c r="E73" s="20">
        <v>24820429</v>
      </c>
      <c r="F73" s="20">
        <v>1756644</v>
      </c>
      <c r="G73" s="20">
        <v>2125302</v>
      </c>
      <c r="H73" s="20">
        <v>1756918</v>
      </c>
      <c r="I73" s="20">
        <v>5638864</v>
      </c>
      <c r="J73" s="20">
        <v>1756200</v>
      </c>
      <c r="K73" s="20">
        <v>1888854</v>
      </c>
      <c r="L73" s="20">
        <v>1755105</v>
      </c>
      <c r="M73" s="20">
        <v>5400159</v>
      </c>
      <c r="N73" s="20">
        <v>1873656</v>
      </c>
      <c r="O73" s="20">
        <v>1813552</v>
      </c>
      <c r="P73" s="20">
        <v>1755205</v>
      </c>
      <c r="Q73" s="20">
        <v>5442413</v>
      </c>
      <c r="R73" s="20">
        <v>1755778</v>
      </c>
      <c r="S73" s="20">
        <v>0</v>
      </c>
      <c r="T73" s="20">
        <v>3714417</v>
      </c>
      <c r="U73" s="20">
        <v>5470195</v>
      </c>
      <c r="V73" s="20">
        <v>21951631</v>
      </c>
      <c r="W73" s="20">
        <v>24820429</v>
      </c>
      <c r="X73" s="20">
        <v>0</v>
      </c>
      <c r="Y73" s="19">
        <v>0</v>
      </c>
      <c r="Z73" s="22">
        <v>24820429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29561412</v>
      </c>
      <c r="C75" s="27">
        <v>0</v>
      </c>
      <c r="D75" s="28">
        <v>16903644</v>
      </c>
      <c r="E75" s="29">
        <v>33424653</v>
      </c>
      <c r="F75" s="29">
        <v>2665041</v>
      </c>
      <c r="G75" s="29">
        <v>2592051</v>
      </c>
      <c r="H75" s="29">
        <v>2815483</v>
      </c>
      <c r="I75" s="29">
        <v>8072575</v>
      </c>
      <c r="J75" s="29">
        <v>2804531</v>
      </c>
      <c r="K75" s="29">
        <v>2394885</v>
      </c>
      <c r="L75" s="29">
        <v>3040792</v>
      </c>
      <c r="M75" s="29">
        <v>8240208</v>
      </c>
      <c r="N75" s="29">
        <v>3138261</v>
      </c>
      <c r="O75" s="29">
        <v>3078892</v>
      </c>
      <c r="P75" s="29">
        <v>2780421</v>
      </c>
      <c r="Q75" s="29">
        <v>8997574</v>
      </c>
      <c r="R75" s="29">
        <v>2540495</v>
      </c>
      <c r="S75" s="29">
        <v>0</v>
      </c>
      <c r="T75" s="29">
        <v>5029695</v>
      </c>
      <c r="U75" s="29">
        <v>7570190</v>
      </c>
      <c r="V75" s="29">
        <v>32880547</v>
      </c>
      <c r="W75" s="29">
        <v>33424653</v>
      </c>
      <c r="X75" s="29">
        <v>0</v>
      </c>
      <c r="Y75" s="28">
        <v>0</v>
      </c>
      <c r="Z75" s="30">
        <v>33424653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3609376</v>
      </c>
      <c r="C83" s="18"/>
      <c r="D83" s="19">
        <v>3609379</v>
      </c>
      <c r="E83" s="20">
        <v>94094550</v>
      </c>
      <c r="F83" s="20">
        <v>89481538</v>
      </c>
      <c r="G83" s="20">
        <v>4525027</v>
      </c>
      <c r="H83" s="20"/>
      <c r="I83" s="20">
        <v>89481538</v>
      </c>
      <c r="J83" s="20"/>
      <c r="K83" s="20">
        <v>168679</v>
      </c>
      <c r="L83" s="20"/>
      <c r="M83" s="20"/>
      <c r="N83" s="20"/>
      <c r="O83" s="20">
        <v>-285809</v>
      </c>
      <c r="P83" s="20"/>
      <c r="Q83" s="20"/>
      <c r="R83" s="20"/>
      <c r="S83" s="20"/>
      <c r="T83" s="20"/>
      <c r="U83" s="20"/>
      <c r="V83" s="20">
        <v>89481538</v>
      </c>
      <c r="W83" s="20">
        <v>7841210</v>
      </c>
      <c r="X83" s="20"/>
      <c r="Y83" s="19"/>
      <c r="Z83" s="22">
        <v>94094550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98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86094740</v>
      </c>
      <c r="C6" s="18">
        <v>0</v>
      </c>
      <c r="D6" s="58">
        <v>110814716</v>
      </c>
      <c r="E6" s="59">
        <v>110814712</v>
      </c>
      <c r="F6" s="59">
        <v>440604</v>
      </c>
      <c r="G6" s="59">
        <v>18207052</v>
      </c>
      <c r="H6" s="59">
        <v>4650748</v>
      </c>
      <c r="I6" s="59">
        <v>23298404</v>
      </c>
      <c r="J6" s="59">
        <v>8133384</v>
      </c>
      <c r="K6" s="59">
        <v>8872735</v>
      </c>
      <c r="L6" s="59">
        <v>7179926</v>
      </c>
      <c r="M6" s="59">
        <v>24186045</v>
      </c>
      <c r="N6" s="59">
        <v>6947986</v>
      </c>
      <c r="O6" s="59">
        <v>6884</v>
      </c>
      <c r="P6" s="59">
        <v>14430002</v>
      </c>
      <c r="Q6" s="59">
        <v>21384872</v>
      </c>
      <c r="R6" s="59">
        <v>10604065</v>
      </c>
      <c r="S6" s="59">
        <v>6224073</v>
      </c>
      <c r="T6" s="59">
        <v>7152824</v>
      </c>
      <c r="U6" s="59">
        <v>23980962</v>
      </c>
      <c r="V6" s="59">
        <v>92850283</v>
      </c>
      <c r="W6" s="59">
        <v>110814712</v>
      </c>
      <c r="X6" s="59">
        <v>-17964429</v>
      </c>
      <c r="Y6" s="60">
        <v>-16.21</v>
      </c>
      <c r="Z6" s="61">
        <v>110814712</v>
      </c>
    </row>
    <row r="7" spans="1:26" ht="12.75">
      <c r="A7" s="57" t="s">
        <v>33</v>
      </c>
      <c r="B7" s="18">
        <v>2264470</v>
      </c>
      <c r="C7" s="18">
        <v>0</v>
      </c>
      <c r="D7" s="58">
        <v>2699424</v>
      </c>
      <c r="E7" s="59">
        <v>14533538</v>
      </c>
      <c r="F7" s="59">
        <v>0</v>
      </c>
      <c r="G7" s="59">
        <v>561117</v>
      </c>
      <c r="H7" s="59">
        <v>94139</v>
      </c>
      <c r="I7" s="59">
        <v>655256</v>
      </c>
      <c r="J7" s="59">
        <v>74722</v>
      </c>
      <c r="K7" s="59">
        <v>617511</v>
      </c>
      <c r="L7" s="59">
        <v>997252</v>
      </c>
      <c r="M7" s="59">
        <v>1689485</v>
      </c>
      <c r="N7" s="59">
        <v>1593404</v>
      </c>
      <c r="O7" s="59">
        <v>948997</v>
      </c>
      <c r="P7" s="59">
        <v>919113</v>
      </c>
      <c r="Q7" s="59">
        <v>3461514</v>
      </c>
      <c r="R7" s="59">
        <v>1002289</v>
      </c>
      <c r="S7" s="59">
        <v>109155</v>
      </c>
      <c r="T7" s="59">
        <v>1853947</v>
      </c>
      <c r="U7" s="59">
        <v>2965391</v>
      </c>
      <c r="V7" s="59">
        <v>8771646</v>
      </c>
      <c r="W7" s="59">
        <v>14533538</v>
      </c>
      <c r="X7" s="59">
        <v>-5761892</v>
      </c>
      <c r="Y7" s="60">
        <v>-39.65</v>
      </c>
      <c r="Z7" s="61">
        <v>14533538</v>
      </c>
    </row>
    <row r="8" spans="1:26" ht="12.75">
      <c r="A8" s="57" t="s">
        <v>34</v>
      </c>
      <c r="B8" s="18">
        <v>1194612913</v>
      </c>
      <c r="C8" s="18">
        <v>0</v>
      </c>
      <c r="D8" s="58">
        <v>1249703000</v>
      </c>
      <c r="E8" s="59">
        <v>823387407</v>
      </c>
      <c r="F8" s="59">
        <v>322403685</v>
      </c>
      <c r="G8" s="59">
        <v>34905942</v>
      </c>
      <c r="H8" s="59">
        <v>42685612</v>
      </c>
      <c r="I8" s="59">
        <v>399995239</v>
      </c>
      <c r="J8" s="59">
        <v>13498360</v>
      </c>
      <c r="K8" s="59">
        <v>-2278452</v>
      </c>
      <c r="L8" s="59">
        <v>193518768</v>
      </c>
      <c r="M8" s="59">
        <v>204738676</v>
      </c>
      <c r="N8" s="59">
        <v>12827373</v>
      </c>
      <c r="O8" s="59">
        <v>3308608</v>
      </c>
      <c r="P8" s="59">
        <v>194562694</v>
      </c>
      <c r="Q8" s="59">
        <v>210698675</v>
      </c>
      <c r="R8" s="59">
        <v>1825283</v>
      </c>
      <c r="S8" s="59">
        <v>1909028</v>
      </c>
      <c r="T8" s="59">
        <v>24909794</v>
      </c>
      <c r="U8" s="59">
        <v>28644105</v>
      </c>
      <c r="V8" s="59">
        <v>844076695</v>
      </c>
      <c r="W8" s="59">
        <v>823387407</v>
      </c>
      <c r="X8" s="59">
        <v>20689288</v>
      </c>
      <c r="Y8" s="60">
        <v>2.51</v>
      </c>
      <c r="Z8" s="61">
        <v>823387407</v>
      </c>
    </row>
    <row r="9" spans="1:26" ht="12.75">
      <c r="A9" s="57" t="s">
        <v>35</v>
      </c>
      <c r="B9" s="18">
        <v>36754063</v>
      </c>
      <c r="C9" s="18">
        <v>0</v>
      </c>
      <c r="D9" s="58">
        <v>21395691</v>
      </c>
      <c r="E9" s="59">
        <v>131574472</v>
      </c>
      <c r="F9" s="59">
        <v>1280737</v>
      </c>
      <c r="G9" s="59">
        <v>2437710</v>
      </c>
      <c r="H9" s="59">
        <v>4694791</v>
      </c>
      <c r="I9" s="59">
        <v>8413238</v>
      </c>
      <c r="J9" s="59">
        <v>2874005</v>
      </c>
      <c r="K9" s="59">
        <v>1353331</v>
      </c>
      <c r="L9" s="59">
        <v>1134313</v>
      </c>
      <c r="M9" s="59">
        <v>5361649</v>
      </c>
      <c r="N9" s="59">
        <v>1482735</v>
      </c>
      <c r="O9" s="59">
        <v>52296</v>
      </c>
      <c r="P9" s="59">
        <v>3622865</v>
      </c>
      <c r="Q9" s="59">
        <v>5157896</v>
      </c>
      <c r="R9" s="59">
        <v>1108103</v>
      </c>
      <c r="S9" s="59">
        <v>1025258</v>
      </c>
      <c r="T9" s="59">
        <v>1349506</v>
      </c>
      <c r="U9" s="59">
        <v>3482867</v>
      </c>
      <c r="V9" s="59">
        <v>22415650</v>
      </c>
      <c r="W9" s="59">
        <v>131574472</v>
      </c>
      <c r="X9" s="59">
        <v>-109158822</v>
      </c>
      <c r="Y9" s="60">
        <v>-82.96</v>
      </c>
      <c r="Z9" s="61">
        <v>131574472</v>
      </c>
    </row>
    <row r="10" spans="1:26" ht="20.25">
      <c r="A10" s="62" t="s">
        <v>109</v>
      </c>
      <c r="B10" s="63">
        <f>SUM(B5:B9)</f>
        <v>1319726186</v>
      </c>
      <c r="C10" s="63">
        <f>SUM(C5:C9)</f>
        <v>0</v>
      </c>
      <c r="D10" s="64">
        <f aca="true" t="shared" si="0" ref="D10:Z10">SUM(D5:D9)</f>
        <v>1384612831</v>
      </c>
      <c r="E10" s="65">
        <f t="shared" si="0"/>
        <v>1080310129</v>
      </c>
      <c r="F10" s="65">
        <f t="shared" si="0"/>
        <v>324125026</v>
      </c>
      <c r="G10" s="65">
        <f t="shared" si="0"/>
        <v>56111821</v>
      </c>
      <c r="H10" s="65">
        <f t="shared" si="0"/>
        <v>52125290</v>
      </c>
      <c r="I10" s="65">
        <f t="shared" si="0"/>
        <v>432362137</v>
      </c>
      <c r="J10" s="65">
        <f t="shared" si="0"/>
        <v>24580471</v>
      </c>
      <c r="K10" s="65">
        <f t="shared" si="0"/>
        <v>8565125</v>
      </c>
      <c r="L10" s="65">
        <f t="shared" si="0"/>
        <v>202830259</v>
      </c>
      <c r="M10" s="65">
        <f t="shared" si="0"/>
        <v>235975855</v>
      </c>
      <c r="N10" s="65">
        <f t="shared" si="0"/>
        <v>22851498</v>
      </c>
      <c r="O10" s="65">
        <f t="shared" si="0"/>
        <v>4316785</v>
      </c>
      <c r="P10" s="65">
        <f t="shared" si="0"/>
        <v>213534674</v>
      </c>
      <c r="Q10" s="65">
        <f t="shared" si="0"/>
        <v>240702957</v>
      </c>
      <c r="R10" s="65">
        <f t="shared" si="0"/>
        <v>14539740</v>
      </c>
      <c r="S10" s="65">
        <f t="shared" si="0"/>
        <v>9267514</v>
      </c>
      <c r="T10" s="65">
        <f t="shared" si="0"/>
        <v>35266071</v>
      </c>
      <c r="U10" s="65">
        <f t="shared" si="0"/>
        <v>59073325</v>
      </c>
      <c r="V10" s="65">
        <f t="shared" si="0"/>
        <v>968114274</v>
      </c>
      <c r="W10" s="65">
        <f t="shared" si="0"/>
        <v>1080310129</v>
      </c>
      <c r="X10" s="65">
        <f t="shared" si="0"/>
        <v>-112195855</v>
      </c>
      <c r="Y10" s="66">
        <f>+IF(W10&lt;&gt;0,(X10/W10)*100,0)</f>
        <v>-10.385522822400567</v>
      </c>
      <c r="Z10" s="67">
        <f t="shared" si="0"/>
        <v>1080310129</v>
      </c>
    </row>
    <row r="11" spans="1:26" ht="12.75">
      <c r="A11" s="57" t="s">
        <v>36</v>
      </c>
      <c r="B11" s="18">
        <v>377352212</v>
      </c>
      <c r="C11" s="18">
        <v>0</v>
      </c>
      <c r="D11" s="58">
        <v>351868000</v>
      </c>
      <c r="E11" s="59">
        <v>370364472</v>
      </c>
      <c r="F11" s="59">
        <v>33147456</v>
      </c>
      <c r="G11" s="59">
        <v>28521457</v>
      </c>
      <c r="H11" s="59">
        <v>31951069</v>
      </c>
      <c r="I11" s="59">
        <v>93619982</v>
      </c>
      <c r="J11" s="59">
        <v>36237669</v>
      </c>
      <c r="K11" s="59">
        <v>32681069</v>
      </c>
      <c r="L11" s="59">
        <v>31469400</v>
      </c>
      <c r="M11" s="59">
        <v>100388138</v>
      </c>
      <c r="N11" s="59">
        <v>33006889</v>
      </c>
      <c r="O11" s="59">
        <v>32594728</v>
      </c>
      <c r="P11" s="59">
        <v>33050100</v>
      </c>
      <c r="Q11" s="59">
        <v>98651717</v>
      </c>
      <c r="R11" s="59">
        <v>32079987</v>
      </c>
      <c r="S11" s="59">
        <v>33002229</v>
      </c>
      <c r="T11" s="59">
        <v>34388389</v>
      </c>
      <c r="U11" s="59">
        <v>99470605</v>
      </c>
      <c r="V11" s="59">
        <v>392130442</v>
      </c>
      <c r="W11" s="59">
        <v>370364472</v>
      </c>
      <c r="X11" s="59">
        <v>21765970</v>
      </c>
      <c r="Y11" s="60">
        <v>5.88</v>
      </c>
      <c r="Z11" s="61">
        <v>370364472</v>
      </c>
    </row>
    <row r="12" spans="1:26" ht="12.75">
      <c r="A12" s="57" t="s">
        <v>37</v>
      </c>
      <c r="B12" s="18">
        <v>16597725</v>
      </c>
      <c r="C12" s="18">
        <v>0</v>
      </c>
      <c r="D12" s="58">
        <v>16746242</v>
      </c>
      <c r="E12" s="59">
        <v>15746242</v>
      </c>
      <c r="F12" s="59">
        <v>1368089</v>
      </c>
      <c r="G12" s="59">
        <v>1305110</v>
      </c>
      <c r="H12" s="59">
        <v>1214518</v>
      </c>
      <c r="I12" s="59">
        <v>3887717</v>
      </c>
      <c r="J12" s="59">
        <v>1347753</v>
      </c>
      <c r="K12" s="59">
        <v>1379015</v>
      </c>
      <c r="L12" s="59">
        <v>1324225</v>
      </c>
      <c r="M12" s="59">
        <v>4050993</v>
      </c>
      <c r="N12" s="59">
        <v>1207228</v>
      </c>
      <c r="O12" s="59">
        <v>1228882</v>
      </c>
      <c r="P12" s="59">
        <v>1369942</v>
      </c>
      <c r="Q12" s="59">
        <v>3806052</v>
      </c>
      <c r="R12" s="59">
        <v>1248799</v>
      </c>
      <c r="S12" s="59">
        <v>1006945</v>
      </c>
      <c r="T12" s="59">
        <v>1466200</v>
      </c>
      <c r="U12" s="59">
        <v>3721944</v>
      </c>
      <c r="V12" s="59">
        <v>15466706</v>
      </c>
      <c r="W12" s="59">
        <v>15746242</v>
      </c>
      <c r="X12" s="59">
        <v>-279536</v>
      </c>
      <c r="Y12" s="60">
        <v>-1.78</v>
      </c>
      <c r="Z12" s="61">
        <v>15746242</v>
      </c>
    </row>
    <row r="13" spans="1:26" ht="12.75">
      <c r="A13" s="57" t="s">
        <v>110</v>
      </c>
      <c r="B13" s="18">
        <v>101039969</v>
      </c>
      <c r="C13" s="18">
        <v>0</v>
      </c>
      <c r="D13" s="58">
        <v>74127235</v>
      </c>
      <c r="E13" s="59">
        <v>80430272</v>
      </c>
      <c r="F13" s="59">
        <v>0</v>
      </c>
      <c r="G13" s="59">
        <v>0</v>
      </c>
      <c r="H13" s="59">
        <v>21236743</v>
      </c>
      <c r="I13" s="59">
        <v>21236743</v>
      </c>
      <c r="J13" s="59">
        <v>7078914</v>
      </c>
      <c r="K13" s="59">
        <v>7078914</v>
      </c>
      <c r="L13" s="59">
        <v>7078914</v>
      </c>
      <c r="M13" s="59">
        <v>21236742</v>
      </c>
      <c r="N13" s="59">
        <v>7078914</v>
      </c>
      <c r="O13" s="59">
        <v>7078914</v>
      </c>
      <c r="P13" s="59">
        <v>7078914</v>
      </c>
      <c r="Q13" s="59">
        <v>21236742</v>
      </c>
      <c r="R13" s="59">
        <v>7078914</v>
      </c>
      <c r="S13" s="59">
        <v>0</v>
      </c>
      <c r="T13" s="59">
        <v>0</v>
      </c>
      <c r="U13" s="59">
        <v>7078914</v>
      </c>
      <c r="V13" s="59">
        <v>70789141</v>
      </c>
      <c r="W13" s="59">
        <v>80430272</v>
      </c>
      <c r="X13" s="59">
        <v>-9641131</v>
      </c>
      <c r="Y13" s="60">
        <v>-11.99</v>
      </c>
      <c r="Z13" s="61">
        <v>80430272</v>
      </c>
    </row>
    <row r="14" spans="1:26" ht="12.75">
      <c r="A14" s="57" t="s">
        <v>38</v>
      </c>
      <c r="B14" s="18">
        <v>346933</v>
      </c>
      <c r="C14" s="18">
        <v>0</v>
      </c>
      <c r="D14" s="58">
        <v>500000</v>
      </c>
      <c r="E14" s="59">
        <v>500000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500000</v>
      </c>
      <c r="X14" s="59">
        <v>-500000</v>
      </c>
      <c r="Y14" s="60">
        <v>-100</v>
      </c>
      <c r="Z14" s="61">
        <v>500000</v>
      </c>
    </row>
    <row r="15" spans="1:26" ht="12.75">
      <c r="A15" s="57" t="s">
        <v>39</v>
      </c>
      <c r="B15" s="18">
        <v>238503505</v>
      </c>
      <c r="C15" s="18">
        <v>0</v>
      </c>
      <c r="D15" s="58">
        <v>144533834</v>
      </c>
      <c r="E15" s="59">
        <v>146404510</v>
      </c>
      <c r="F15" s="59">
        <v>8234999</v>
      </c>
      <c r="G15" s="59">
        <v>1207879</v>
      </c>
      <c r="H15" s="59">
        <v>18981998</v>
      </c>
      <c r="I15" s="59">
        <v>28424876</v>
      </c>
      <c r="J15" s="59">
        <v>7107365</v>
      </c>
      <c r="K15" s="59">
        <v>4690505</v>
      </c>
      <c r="L15" s="59">
        <v>41237065</v>
      </c>
      <c r="M15" s="59">
        <v>53034935</v>
      </c>
      <c r="N15" s="59">
        <v>-17747843</v>
      </c>
      <c r="O15" s="59">
        <v>25079280</v>
      </c>
      <c r="P15" s="59">
        <v>31222492</v>
      </c>
      <c r="Q15" s="59">
        <v>38553929</v>
      </c>
      <c r="R15" s="59">
        <v>-1918511</v>
      </c>
      <c r="S15" s="59">
        <v>4296508</v>
      </c>
      <c r="T15" s="59">
        <v>11657963</v>
      </c>
      <c r="U15" s="59">
        <v>14035960</v>
      </c>
      <c r="V15" s="59">
        <v>134049700</v>
      </c>
      <c r="W15" s="59">
        <v>146404510</v>
      </c>
      <c r="X15" s="59">
        <v>-12354810</v>
      </c>
      <c r="Y15" s="60">
        <v>-8.44</v>
      </c>
      <c r="Z15" s="61">
        <v>146404510</v>
      </c>
    </row>
    <row r="16" spans="1:26" ht="12.75">
      <c r="A16" s="57" t="s">
        <v>34</v>
      </c>
      <c r="B16" s="18">
        <v>7377649</v>
      </c>
      <c r="C16" s="18">
        <v>0</v>
      </c>
      <c r="D16" s="58">
        <v>8245176</v>
      </c>
      <c r="E16" s="59">
        <v>4082852</v>
      </c>
      <c r="F16" s="59">
        <v>349839</v>
      </c>
      <c r="G16" s="59">
        <v>344684</v>
      </c>
      <c r="H16" s="59">
        <v>513080</v>
      </c>
      <c r="I16" s="59">
        <v>1207603</v>
      </c>
      <c r="J16" s="59">
        <v>444890</v>
      </c>
      <c r="K16" s="59">
        <v>381772</v>
      </c>
      <c r="L16" s="59">
        <v>508775</v>
      </c>
      <c r="M16" s="59">
        <v>1335437</v>
      </c>
      <c r="N16" s="59">
        <v>458228</v>
      </c>
      <c r="O16" s="59">
        <v>235849</v>
      </c>
      <c r="P16" s="59">
        <v>166170</v>
      </c>
      <c r="Q16" s="59">
        <v>860247</v>
      </c>
      <c r="R16" s="59">
        <v>154783</v>
      </c>
      <c r="S16" s="59">
        <v>151001</v>
      </c>
      <c r="T16" s="59">
        <v>175984</v>
      </c>
      <c r="U16" s="59">
        <v>481768</v>
      </c>
      <c r="V16" s="59">
        <v>3885055</v>
      </c>
      <c r="W16" s="59">
        <v>4082852</v>
      </c>
      <c r="X16" s="59">
        <v>-197797</v>
      </c>
      <c r="Y16" s="60">
        <v>-4.84</v>
      </c>
      <c r="Z16" s="61">
        <v>4082852</v>
      </c>
    </row>
    <row r="17" spans="1:26" ht="12.75">
      <c r="A17" s="57" t="s">
        <v>40</v>
      </c>
      <c r="B17" s="18">
        <v>376807625</v>
      </c>
      <c r="C17" s="18">
        <v>0</v>
      </c>
      <c r="D17" s="58">
        <v>329032452</v>
      </c>
      <c r="E17" s="59">
        <v>319795696</v>
      </c>
      <c r="F17" s="59">
        <v>24012165</v>
      </c>
      <c r="G17" s="59">
        <v>24072355</v>
      </c>
      <c r="H17" s="59">
        <v>23419088</v>
      </c>
      <c r="I17" s="59">
        <v>71503608</v>
      </c>
      <c r="J17" s="59">
        <v>36184203</v>
      </c>
      <c r="K17" s="59">
        <v>24548675</v>
      </c>
      <c r="L17" s="59">
        <v>24848217</v>
      </c>
      <c r="M17" s="59">
        <v>85581095</v>
      </c>
      <c r="N17" s="59">
        <v>13720792</v>
      </c>
      <c r="O17" s="59">
        <v>20364815</v>
      </c>
      <c r="P17" s="59">
        <v>24628977</v>
      </c>
      <c r="Q17" s="59">
        <v>58714584</v>
      </c>
      <c r="R17" s="59">
        <v>14742137</v>
      </c>
      <c r="S17" s="59">
        <v>28336663</v>
      </c>
      <c r="T17" s="59">
        <v>33451400</v>
      </c>
      <c r="U17" s="59">
        <v>76530200</v>
      </c>
      <c r="V17" s="59">
        <v>292329487</v>
      </c>
      <c r="W17" s="59">
        <v>319795696</v>
      </c>
      <c r="X17" s="59">
        <v>-27466209</v>
      </c>
      <c r="Y17" s="60">
        <v>-8.59</v>
      </c>
      <c r="Z17" s="61">
        <v>319795696</v>
      </c>
    </row>
    <row r="18" spans="1:26" ht="12.75">
      <c r="A18" s="68" t="s">
        <v>41</v>
      </c>
      <c r="B18" s="69">
        <f>SUM(B11:B17)</f>
        <v>1118025618</v>
      </c>
      <c r="C18" s="69">
        <f>SUM(C11:C17)</f>
        <v>0</v>
      </c>
      <c r="D18" s="70">
        <f aca="true" t="shared" si="1" ref="D18:Z18">SUM(D11:D17)</f>
        <v>925052939</v>
      </c>
      <c r="E18" s="71">
        <f t="shared" si="1"/>
        <v>937324044</v>
      </c>
      <c r="F18" s="71">
        <f t="shared" si="1"/>
        <v>67112548</v>
      </c>
      <c r="G18" s="71">
        <f t="shared" si="1"/>
        <v>55451485</v>
      </c>
      <c r="H18" s="71">
        <f t="shared" si="1"/>
        <v>97316496</v>
      </c>
      <c r="I18" s="71">
        <f t="shared" si="1"/>
        <v>219880529</v>
      </c>
      <c r="J18" s="71">
        <f t="shared" si="1"/>
        <v>88400794</v>
      </c>
      <c r="K18" s="71">
        <f t="shared" si="1"/>
        <v>70759950</v>
      </c>
      <c r="L18" s="71">
        <f t="shared" si="1"/>
        <v>106466596</v>
      </c>
      <c r="M18" s="71">
        <f t="shared" si="1"/>
        <v>265627340</v>
      </c>
      <c r="N18" s="71">
        <f t="shared" si="1"/>
        <v>37724208</v>
      </c>
      <c r="O18" s="71">
        <f t="shared" si="1"/>
        <v>86582468</v>
      </c>
      <c r="P18" s="71">
        <f t="shared" si="1"/>
        <v>97516595</v>
      </c>
      <c r="Q18" s="71">
        <f t="shared" si="1"/>
        <v>221823271</v>
      </c>
      <c r="R18" s="71">
        <f t="shared" si="1"/>
        <v>53386109</v>
      </c>
      <c r="S18" s="71">
        <f t="shared" si="1"/>
        <v>66793346</v>
      </c>
      <c r="T18" s="71">
        <f t="shared" si="1"/>
        <v>81139936</v>
      </c>
      <c r="U18" s="71">
        <f t="shared" si="1"/>
        <v>201319391</v>
      </c>
      <c r="V18" s="71">
        <f t="shared" si="1"/>
        <v>908650531</v>
      </c>
      <c r="W18" s="71">
        <f t="shared" si="1"/>
        <v>937324044</v>
      </c>
      <c r="X18" s="71">
        <f t="shared" si="1"/>
        <v>-28673513</v>
      </c>
      <c r="Y18" s="66">
        <f>+IF(W18&lt;&gt;0,(X18/W18)*100,0)</f>
        <v>-3.059082201459029</v>
      </c>
      <c r="Z18" s="72">
        <f t="shared" si="1"/>
        <v>937324044</v>
      </c>
    </row>
    <row r="19" spans="1:26" ht="12.75">
      <c r="A19" s="68" t="s">
        <v>42</v>
      </c>
      <c r="B19" s="73">
        <f>+B10-B18</f>
        <v>201700568</v>
      </c>
      <c r="C19" s="73">
        <f>+C10-C18</f>
        <v>0</v>
      </c>
      <c r="D19" s="74">
        <f aca="true" t="shared" si="2" ref="D19:Z19">+D10-D18</f>
        <v>459559892</v>
      </c>
      <c r="E19" s="75">
        <f t="shared" si="2"/>
        <v>142986085</v>
      </c>
      <c r="F19" s="75">
        <f t="shared" si="2"/>
        <v>257012478</v>
      </c>
      <c r="G19" s="75">
        <f t="shared" si="2"/>
        <v>660336</v>
      </c>
      <c r="H19" s="75">
        <f t="shared" si="2"/>
        <v>-45191206</v>
      </c>
      <c r="I19" s="75">
        <f t="shared" si="2"/>
        <v>212481608</v>
      </c>
      <c r="J19" s="75">
        <f t="shared" si="2"/>
        <v>-63820323</v>
      </c>
      <c r="K19" s="75">
        <f t="shared" si="2"/>
        <v>-62194825</v>
      </c>
      <c r="L19" s="75">
        <f t="shared" si="2"/>
        <v>96363663</v>
      </c>
      <c r="M19" s="75">
        <f t="shared" si="2"/>
        <v>-29651485</v>
      </c>
      <c r="N19" s="75">
        <f t="shared" si="2"/>
        <v>-14872710</v>
      </c>
      <c r="O19" s="75">
        <f t="shared" si="2"/>
        <v>-82265683</v>
      </c>
      <c r="P19" s="75">
        <f t="shared" si="2"/>
        <v>116018079</v>
      </c>
      <c r="Q19" s="75">
        <f t="shared" si="2"/>
        <v>18879686</v>
      </c>
      <c r="R19" s="75">
        <f t="shared" si="2"/>
        <v>-38846369</v>
      </c>
      <c r="S19" s="75">
        <f t="shared" si="2"/>
        <v>-57525832</v>
      </c>
      <c r="T19" s="75">
        <f t="shared" si="2"/>
        <v>-45873865</v>
      </c>
      <c r="U19" s="75">
        <f t="shared" si="2"/>
        <v>-142246066</v>
      </c>
      <c r="V19" s="75">
        <f t="shared" si="2"/>
        <v>59463743</v>
      </c>
      <c r="W19" s="75">
        <f>IF(E10=E18,0,W10-W18)</f>
        <v>142986085</v>
      </c>
      <c r="X19" s="75">
        <f t="shared" si="2"/>
        <v>-83522342</v>
      </c>
      <c r="Y19" s="76">
        <f>+IF(W19&lt;&gt;0,(X19/W19)*100,0)</f>
        <v>-58.41291619390796</v>
      </c>
      <c r="Z19" s="77">
        <f t="shared" si="2"/>
        <v>142986085</v>
      </c>
    </row>
    <row r="20" spans="1:26" ht="20.25">
      <c r="A20" s="78" t="s">
        <v>43</v>
      </c>
      <c r="B20" s="79">
        <v>125779292</v>
      </c>
      <c r="C20" s="79">
        <v>0</v>
      </c>
      <c r="D20" s="80">
        <v>287427000</v>
      </c>
      <c r="E20" s="81">
        <v>418722734</v>
      </c>
      <c r="F20" s="81">
        <v>2510032</v>
      </c>
      <c r="G20" s="81">
        <v>5206131</v>
      </c>
      <c r="H20" s="81">
        <v>13407346</v>
      </c>
      <c r="I20" s="81">
        <v>21123509</v>
      </c>
      <c r="J20" s="81">
        <v>3539223</v>
      </c>
      <c r="K20" s="81">
        <v>-68565140</v>
      </c>
      <c r="L20" s="81">
        <v>-27543579</v>
      </c>
      <c r="M20" s="81">
        <v>-92569496</v>
      </c>
      <c r="N20" s="81">
        <v>246124663</v>
      </c>
      <c r="O20" s="81">
        <v>24577000</v>
      </c>
      <c r="P20" s="81">
        <v>40042804</v>
      </c>
      <c r="Q20" s="81">
        <v>310744467</v>
      </c>
      <c r="R20" s="81">
        <v>0</v>
      </c>
      <c r="S20" s="81">
        <v>24205912</v>
      </c>
      <c r="T20" s="81">
        <v>84364119</v>
      </c>
      <c r="U20" s="81">
        <v>108570031</v>
      </c>
      <c r="V20" s="81">
        <v>347868511</v>
      </c>
      <c r="W20" s="81">
        <v>418722734</v>
      </c>
      <c r="X20" s="81">
        <v>-70854223</v>
      </c>
      <c r="Y20" s="82">
        <v>-16.92</v>
      </c>
      <c r="Z20" s="83">
        <v>418722734</v>
      </c>
    </row>
    <row r="21" spans="1:26" ht="41.25">
      <c r="A21" s="84" t="s">
        <v>111</v>
      </c>
      <c r="B21" s="85">
        <v>696797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259529</v>
      </c>
      <c r="I21" s="87">
        <v>259529</v>
      </c>
      <c r="J21" s="87">
        <v>111123</v>
      </c>
      <c r="K21" s="87">
        <v>0</v>
      </c>
      <c r="L21" s="87">
        <v>0</v>
      </c>
      <c r="M21" s="87">
        <v>111123</v>
      </c>
      <c r="N21" s="87">
        <v>0</v>
      </c>
      <c r="O21" s="87">
        <v>172155</v>
      </c>
      <c r="P21" s="87">
        <v>0</v>
      </c>
      <c r="Q21" s="87">
        <v>172155</v>
      </c>
      <c r="R21" s="87">
        <v>0</v>
      </c>
      <c r="S21" s="87">
        <v>165292</v>
      </c>
      <c r="T21" s="87">
        <v>0</v>
      </c>
      <c r="U21" s="87">
        <v>165292</v>
      </c>
      <c r="V21" s="87">
        <v>708099</v>
      </c>
      <c r="W21" s="87">
        <v>0</v>
      </c>
      <c r="X21" s="87">
        <v>708099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328176657</v>
      </c>
      <c r="C22" s="91">
        <f>SUM(C19:C21)</f>
        <v>0</v>
      </c>
      <c r="D22" s="92">
        <f aca="true" t="shared" si="3" ref="D22:Z22">SUM(D19:D21)</f>
        <v>746986892</v>
      </c>
      <c r="E22" s="93">
        <f t="shared" si="3"/>
        <v>561708819</v>
      </c>
      <c r="F22" s="93">
        <f t="shared" si="3"/>
        <v>259522510</v>
      </c>
      <c r="G22" s="93">
        <f t="shared" si="3"/>
        <v>5866467</v>
      </c>
      <c r="H22" s="93">
        <f t="shared" si="3"/>
        <v>-31524331</v>
      </c>
      <c r="I22" s="93">
        <f t="shared" si="3"/>
        <v>233864646</v>
      </c>
      <c r="J22" s="93">
        <f t="shared" si="3"/>
        <v>-60169977</v>
      </c>
      <c r="K22" s="93">
        <f t="shared" si="3"/>
        <v>-130759965</v>
      </c>
      <c r="L22" s="93">
        <f t="shared" si="3"/>
        <v>68820084</v>
      </c>
      <c r="M22" s="93">
        <f t="shared" si="3"/>
        <v>-122109858</v>
      </c>
      <c r="N22" s="93">
        <f t="shared" si="3"/>
        <v>231251953</v>
      </c>
      <c r="O22" s="93">
        <f t="shared" si="3"/>
        <v>-57516528</v>
      </c>
      <c r="P22" s="93">
        <f t="shared" si="3"/>
        <v>156060883</v>
      </c>
      <c r="Q22" s="93">
        <f t="shared" si="3"/>
        <v>329796308</v>
      </c>
      <c r="R22" s="93">
        <f t="shared" si="3"/>
        <v>-38846369</v>
      </c>
      <c r="S22" s="93">
        <f t="shared" si="3"/>
        <v>-33154628</v>
      </c>
      <c r="T22" s="93">
        <f t="shared" si="3"/>
        <v>38490254</v>
      </c>
      <c r="U22" s="93">
        <f t="shared" si="3"/>
        <v>-33510743</v>
      </c>
      <c r="V22" s="93">
        <f t="shared" si="3"/>
        <v>408040353</v>
      </c>
      <c r="W22" s="93">
        <f t="shared" si="3"/>
        <v>561708819</v>
      </c>
      <c r="X22" s="93">
        <f t="shared" si="3"/>
        <v>-153668466</v>
      </c>
      <c r="Y22" s="94">
        <f>+IF(W22&lt;&gt;0,(X22/W22)*100,0)</f>
        <v>-27.357317671026276</v>
      </c>
      <c r="Z22" s="95">
        <f t="shared" si="3"/>
        <v>561708819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328176657</v>
      </c>
      <c r="C24" s="73">
        <f>SUM(C22:C23)</f>
        <v>0</v>
      </c>
      <c r="D24" s="74">
        <f aca="true" t="shared" si="4" ref="D24:Z24">SUM(D22:D23)</f>
        <v>746986892</v>
      </c>
      <c r="E24" s="75">
        <f t="shared" si="4"/>
        <v>561708819</v>
      </c>
      <c r="F24" s="75">
        <f t="shared" si="4"/>
        <v>259522510</v>
      </c>
      <c r="G24" s="75">
        <f t="shared" si="4"/>
        <v>5866467</v>
      </c>
      <c r="H24" s="75">
        <f t="shared" si="4"/>
        <v>-31524331</v>
      </c>
      <c r="I24" s="75">
        <f t="shared" si="4"/>
        <v>233864646</v>
      </c>
      <c r="J24" s="75">
        <f t="shared" si="4"/>
        <v>-60169977</v>
      </c>
      <c r="K24" s="75">
        <f t="shared" si="4"/>
        <v>-130759965</v>
      </c>
      <c r="L24" s="75">
        <f t="shared" si="4"/>
        <v>68820084</v>
      </c>
      <c r="M24" s="75">
        <f t="shared" si="4"/>
        <v>-122109858</v>
      </c>
      <c r="N24" s="75">
        <f t="shared" si="4"/>
        <v>231251953</v>
      </c>
      <c r="O24" s="75">
        <f t="shared" si="4"/>
        <v>-57516528</v>
      </c>
      <c r="P24" s="75">
        <f t="shared" si="4"/>
        <v>156060883</v>
      </c>
      <c r="Q24" s="75">
        <f t="shared" si="4"/>
        <v>329796308</v>
      </c>
      <c r="R24" s="75">
        <f t="shared" si="4"/>
        <v>-38846369</v>
      </c>
      <c r="S24" s="75">
        <f t="shared" si="4"/>
        <v>-33154628</v>
      </c>
      <c r="T24" s="75">
        <f t="shared" si="4"/>
        <v>38490254</v>
      </c>
      <c r="U24" s="75">
        <f t="shared" si="4"/>
        <v>-33510743</v>
      </c>
      <c r="V24" s="75">
        <f t="shared" si="4"/>
        <v>408040353</v>
      </c>
      <c r="W24" s="75">
        <f t="shared" si="4"/>
        <v>561708819</v>
      </c>
      <c r="X24" s="75">
        <f t="shared" si="4"/>
        <v>-153668466</v>
      </c>
      <c r="Y24" s="76">
        <f>+IF(W24&lt;&gt;0,(X24/W24)*100,0)</f>
        <v>-27.357317671026276</v>
      </c>
      <c r="Z24" s="77">
        <f t="shared" si="4"/>
        <v>561708819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458096603</v>
      </c>
      <c r="C27" s="21">
        <v>0</v>
      </c>
      <c r="D27" s="103">
        <v>709125000</v>
      </c>
      <c r="E27" s="104">
        <v>432034187</v>
      </c>
      <c r="F27" s="104">
        <v>12469631</v>
      </c>
      <c r="G27" s="104">
        <v>14602188</v>
      </c>
      <c r="H27" s="104">
        <v>42268922</v>
      </c>
      <c r="I27" s="104">
        <v>69340741</v>
      </c>
      <c r="J27" s="104">
        <v>14654894</v>
      </c>
      <c r="K27" s="104">
        <v>67928996</v>
      </c>
      <c r="L27" s="104">
        <v>31514144</v>
      </c>
      <c r="M27" s="104">
        <v>114098034</v>
      </c>
      <c r="N27" s="104">
        <v>33615425</v>
      </c>
      <c r="O27" s="104">
        <v>22760780</v>
      </c>
      <c r="P27" s="104">
        <v>43820954</v>
      </c>
      <c r="Q27" s="104">
        <v>100197159</v>
      </c>
      <c r="R27" s="104">
        <v>0</v>
      </c>
      <c r="S27" s="104">
        <v>33201724</v>
      </c>
      <c r="T27" s="104">
        <v>55975019</v>
      </c>
      <c r="U27" s="104">
        <v>89176743</v>
      </c>
      <c r="V27" s="104">
        <v>372812677</v>
      </c>
      <c r="W27" s="104">
        <v>432034187</v>
      </c>
      <c r="X27" s="104">
        <v>-59221510</v>
      </c>
      <c r="Y27" s="105">
        <v>-13.71</v>
      </c>
      <c r="Z27" s="106">
        <v>432034187</v>
      </c>
    </row>
    <row r="28" spans="1:26" ht="12.75">
      <c r="A28" s="107" t="s">
        <v>47</v>
      </c>
      <c r="B28" s="18">
        <v>449707300</v>
      </c>
      <c r="C28" s="18">
        <v>0</v>
      </c>
      <c r="D28" s="58">
        <v>690000000</v>
      </c>
      <c r="E28" s="59">
        <v>419437698</v>
      </c>
      <c r="F28" s="59">
        <v>12317811</v>
      </c>
      <c r="G28" s="59">
        <v>14345352</v>
      </c>
      <c r="H28" s="59">
        <v>42268922</v>
      </c>
      <c r="I28" s="59">
        <v>68932085</v>
      </c>
      <c r="J28" s="59">
        <v>14654894</v>
      </c>
      <c r="K28" s="59">
        <v>65846662</v>
      </c>
      <c r="L28" s="59">
        <v>31514144</v>
      </c>
      <c r="M28" s="59">
        <v>112015700</v>
      </c>
      <c r="N28" s="59">
        <v>33615425</v>
      </c>
      <c r="O28" s="59">
        <v>21554419</v>
      </c>
      <c r="P28" s="59">
        <v>41183054</v>
      </c>
      <c r="Q28" s="59">
        <v>96352898</v>
      </c>
      <c r="R28" s="59">
        <v>0</v>
      </c>
      <c r="S28" s="59">
        <v>29822308</v>
      </c>
      <c r="T28" s="59">
        <v>55791256</v>
      </c>
      <c r="U28" s="59">
        <v>85613564</v>
      </c>
      <c r="V28" s="59">
        <v>362914247</v>
      </c>
      <c r="W28" s="59">
        <v>419437698</v>
      </c>
      <c r="X28" s="59">
        <v>-56523451</v>
      </c>
      <c r="Y28" s="60">
        <v>-13.48</v>
      </c>
      <c r="Z28" s="61">
        <v>419437698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8707857</v>
      </c>
      <c r="C31" s="18">
        <v>0</v>
      </c>
      <c r="D31" s="58">
        <v>19125000</v>
      </c>
      <c r="E31" s="59">
        <v>12596489</v>
      </c>
      <c r="F31" s="59">
        <v>151820</v>
      </c>
      <c r="G31" s="59">
        <v>256836</v>
      </c>
      <c r="H31" s="59">
        <v>0</v>
      </c>
      <c r="I31" s="59">
        <v>408656</v>
      </c>
      <c r="J31" s="59">
        <v>0</v>
      </c>
      <c r="K31" s="59">
        <v>2082334</v>
      </c>
      <c r="L31" s="59">
        <v>0</v>
      </c>
      <c r="M31" s="59">
        <v>2082334</v>
      </c>
      <c r="N31" s="59">
        <v>0</v>
      </c>
      <c r="O31" s="59">
        <v>1206361</v>
      </c>
      <c r="P31" s="59">
        <v>2637900</v>
      </c>
      <c r="Q31" s="59">
        <v>3844261</v>
      </c>
      <c r="R31" s="59">
        <v>0</v>
      </c>
      <c r="S31" s="59">
        <v>3379416</v>
      </c>
      <c r="T31" s="59">
        <v>183763</v>
      </c>
      <c r="U31" s="59">
        <v>3563179</v>
      </c>
      <c r="V31" s="59">
        <v>9898430</v>
      </c>
      <c r="W31" s="59">
        <v>12596489</v>
      </c>
      <c r="X31" s="59">
        <v>-2698059</v>
      </c>
      <c r="Y31" s="60">
        <v>-21.42</v>
      </c>
      <c r="Z31" s="61">
        <v>12596489</v>
      </c>
    </row>
    <row r="32" spans="1:26" ht="12.75">
      <c r="A32" s="68" t="s">
        <v>50</v>
      </c>
      <c r="B32" s="21">
        <f>SUM(B28:B31)</f>
        <v>458415157</v>
      </c>
      <c r="C32" s="21">
        <f>SUM(C28:C31)</f>
        <v>0</v>
      </c>
      <c r="D32" s="103">
        <f aca="true" t="shared" si="5" ref="D32:Z32">SUM(D28:D31)</f>
        <v>709125000</v>
      </c>
      <c r="E32" s="104">
        <f t="shared" si="5"/>
        <v>432034187</v>
      </c>
      <c r="F32" s="104">
        <f t="shared" si="5"/>
        <v>12469631</v>
      </c>
      <c r="G32" s="104">
        <f t="shared" si="5"/>
        <v>14602188</v>
      </c>
      <c r="H32" s="104">
        <f t="shared" si="5"/>
        <v>42268922</v>
      </c>
      <c r="I32" s="104">
        <f t="shared" si="5"/>
        <v>69340741</v>
      </c>
      <c r="J32" s="104">
        <f t="shared" si="5"/>
        <v>14654894</v>
      </c>
      <c r="K32" s="104">
        <f t="shared" si="5"/>
        <v>67928996</v>
      </c>
      <c r="L32" s="104">
        <f t="shared" si="5"/>
        <v>31514144</v>
      </c>
      <c r="M32" s="104">
        <f t="shared" si="5"/>
        <v>114098034</v>
      </c>
      <c r="N32" s="104">
        <f t="shared" si="5"/>
        <v>33615425</v>
      </c>
      <c r="O32" s="104">
        <f t="shared" si="5"/>
        <v>22760780</v>
      </c>
      <c r="P32" s="104">
        <f t="shared" si="5"/>
        <v>43820954</v>
      </c>
      <c r="Q32" s="104">
        <f t="shared" si="5"/>
        <v>100197159</v>
      </c>
      <c r="R32" s="104">
        <f t="shared" si="5"/>
        <v>0</v>
      </c>
      <c r="S32" s="104">
        <f t="shared" si="5"/>
        <v>33201724</v>
      </c>
      <c r="T32" s="104">
        <f t="shared" si="5"/>
        <v>55975019</v>
      </c>
      <c r="U32" s="104">
        <f t="shared" si="5"/>
        <v>89176743</v>
      </c>
      <c r="V32" s="104">
        <f t="shared" si="5"/>
        <v>372812677</v>
      </c>
      <c r="W32" s="104">
        <f t="shared" si="5"/>
        <v>432034187</v>
      </c>
      <c r="X32" s="104">
        <f t="shared" si="5"/>
        <v>-59221510</v>
      </c>
      <c r="Y32" s="105">
        <f>+IF(W32&lt;&gt;0,(X32/W32)*100,0)</f>
        <v>-13.707598098018108</v>
      </c>
      <c r="Z32" s="106">
        <f t="shared" si="5"/>
        <v>432034187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187148942</v>
      </c>
      <c r="C35" s="18">
        <v>0</v>
      </c>
      <c r="D35" s="58">
        <v>158923163</v>
      </c>
      <c r="E35" s="59">
        <v>1876168403</v>
      </c>
      <c r="F35" s="59">
        <v>223935609</v>
      </c>
      <c r="G35" s="59">
        <v>-97545951</v>
      </c>
      <c r="H35" s="59">
        <v>58690946</v>
      </c>
      <c r="I35" s="59">
        <v>185080604</v>
      </c>
      <c r="J35" s="59">
        <v>49130576</v>
      </c>
      <c r="K35" s="59">
        <v>3680620</v>
      </c>
      <c r="L35" s="59">
        <v>-6185102</v>
      </c>
      <c r="M35" s="59">
        <v>46626094</v>
      </c>
      <c r="N35" s="59">
        <v>4696439</v>
      </c>
      <c r="O35" s="59">
        <v>-11350464</v>
      </c>
      <c r="P35" s="59">
        <v>188841179</v>
      </c>
      <c r="Q35" s="59">
        <v>182187154</v>
      </c>
      <c r="R35" s="59">
        <v>-127014131</v>
      </c>
      <c r="S35" s="59">
        <v>-4651505</v>
      </c>
      <c r="T35" s="59">
        <v>171519136</v>
      </c>
      <c r="U35" s="59">
        <v>39853500</v>
      </c>
      <c r="V35" s="59">
        <v>453747352</v>
      </c>
      <c r="W35" s="59">
        <v>1876168403</v>
      </c>
      <c r="X35" s="59">
        <v>-1422421051</v>
      </c>
      <c r="Y35" s="60">
        <v>-75.82</v>
      </c>
      <c r="Z35" s="61">
        <v>1876168403</v>
      </c>
    </row>
    <row r="36" spans="1:26" ht="12.75">
      <c r="A36" s="57" t="s">
        <v>53</v>
      </c>
      <c r="B36" s="18">
        <v>3418522040</v>
      </c>
      <c r="C36" s="18">
        <v>0</v>
      </c>
      <c r="D36" s="58">
        <v>4549495002</v>
      </c>
      <c r="E36" s="59">
        <v>50324199934</v>
      </c>
      <c r="F36" s="59">
        <v>3736535355</v>
      </c>
      <c r="G36" s="59">
        <v>-41208142</v>
      </c>
      <c r="H36" s="59">
        <v>-32078941</v>
      </c>
      <c r="I36" s="59">
        <v>3663248272</v>
      </c>
      <c r="J36" s="59">
        <v>-120549286</v>
      </c>
      <c r="K36" s="59">
        <v>-44326196</v>
      </c>
      <c r="L36" s="59">
        <v>260307824</v>
      </c>
      <c r="M36" s="59">
        <v>95432342</v>
      </c>
      <c r="N36" s="59">
        <v>-29066896</v>
      </c>
      <c r="O36" s="59">
        <v>-63441957</v>
      </c>
      <c r="P36" s="59">
        <v>110532931</v>
      </c>
      <c r="Q36" s="59">
        <v>18024078</v>
      </c>
      <c r="R36" s="59">
        <v>83644477</v>
      </c>
      <c r="S36" s="59">
        <v>-45798276</v>
      </c>
      <c r="T36" s="59">
        <v>-272019566</v>
      </c>
      <c r="U36" s="59">
        <v>-234173365</v>
      </c>
      <c r="V36" s="59">
        <v>3542531327</v>
      </c>
      <c r="W36" s="59">
        <v>50324199934</v>
      </c>
      <c r="X36" s="59">
        <v>-46781668607</v>
      </c>
      <c r="Y36" s="60">
        <v>-92.96</v>
      </c>
      <c r="Z36" s="61">
        <v>50324199934</v>
      </c>
    </row>
    <row r="37" spans="1:26" ht="12.75">
      <c r="A37" s="57" t="s">
        <v>54</v>
      </c>
      <c r="B37" s="18">
        <v>451888868</v>
      </c>
      <c r="C37" s="18">
        <v>0</v>
      </c>
      <c r="D37" s="58">
        <v>98930167</v>
      </c>
      <c r="E37" s="59">
        <v>1306965194</v>
      </c>
      <c r="F37" s="59">
        <v>446221235</v>
      </c>
      <c r="G37" s="59">
        <v>54687799</v>
      </c>
      <c r="H37" s="59">
        <v>-40760852</v>
      </c>
      <c r="I37" s="59">
        <v>460148182</v>
      </c>
      <c r="J37" s="59">
        <v>-11250341</v>
      </c>
      <c r="K37" s="59">
        <v>90114386</v>
      </c>
      <c r="L37" s="59">
        <v>185302636</v>
      </c>
      <c r="M37" s="59">
        <v>264166681</v>
      </c>
      <c r="N37" s="59">
        <v>-255622420</v>
      </c>
      <c r="O37" s="59">
        <v>-17275902</v>
      </c>
      <c r="P37" s="59">
        <v>143313226</v>
      </c>
      <c r="Q37" s="59">
        <v>-129585096</v>
      </c>
      <c r="R37" s="59">
        <v>14891358</v>
      </c>
      <c r="S37" s="59">
        <v>3420201</v>
      </c>
      <c r="T37" s="59">
        <v>-138990678</v>
      </c>
      <c r="U37" s="59">
        <v>-120679119</v>
      </c>
      <c r="V37" s="59">
        <v>474050648</v>
      </c>
      <c r="W37" s="59">
        <v>1306965194</v>
      </c>
      <c r="X37" s="59">
        <v>-832914546</v>
      </c>
      <c r="Y37" s="60">
        <v>-63.73</v>
      </c>
      <c r="Z37" s="61">
        <v>1306965194</v>
      </c>
    </row>
    <row r="38" spans="1:26" ht="12.75">
      <c r="A38" s="57" t="s">
        <v>55</v>
      </c>
      <c r="B38" s="18">
        <v>53030087</v>
      </c>
      <c r="C38" s="18">
        <v>0</v>
      </c>
      <c r="D38" s="58">
        <v>32814000</v>
      </c>
      <c r="E38" s="59">
        <v>408459881</v>
      </c>
      <c r="F38" s="59">
        <v>44996626</v>
      </c>
      <c r="G38" s="59">
        <v>7982336</v>
      </c>
      <c r="H38" s="59">
        <v>51126</v>
      </c>
      <c r="I38" s="59">
        <v>53030088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53030088</v>
      </c>
      <c r="W38" s="59">
        <v>408459881</v>
      </c>
      <c r="X38" s="59">
        <v>-355429793</v>
      </c>
      <c r="Y38" s="60">
        <v>-87.02</v>
      </c>
      <c r="Z38" s="61">
        <v>408459881</v>
      </c>
    </row>
    <row r="39" spans="1:26" ht="12.75">
      <c r="A39" s="57" t="s">
        <v>56</v>
      </c>
      <c r="B39" s="18">
        <v>3138889883</v>
      </c>
      <c r="C39" s="18">
        <v>0</v>
      </c>
      <c r="D39" s="58">
        <v>4576673998</v>
      </c>
      <c r="E39" s="59">
        <v>50670221335</v>
      </c>
      <c r="F39" s="59">
        <v>3469253107</v>
      </c>
      <c r="G39" s="59">
        <v>-201424232</v>
      </c>
      <c r="H39" s="59">
        <v>67321728</v>
      </c>
      <c r="I39" s="59">
        <v>3335150603</v>
      </c>
      <c r="J39" s="59">
        <v>-31276494</v>
      </c>
      <c r="K39" s="59">
        <v>-130759966</v>
      </c>
      <c r="L39" s="59">
        <v>68820085</v>
      </c>
      <c r="M39" s="59">
        <v>-93216375</v>
      </c>
      <c r="N39" s="59">
        <v>231270229</v>
      </c>
      <c r="O39" s="59">
        <v>-52859254</v>
      </c>
      <c r="P39" s="59">
        <v>161085379</v>
      </c>
      <c r="Q39" s="59">
        <v>339496354</v>
      </c>
      <c r="R39" s="59">
        <v>-58261011</v>
      </c>
      <c r="S39" s="59">
        <v>-53869982</v>
      </c>
      <c r="T39" s="59">
        <v>0</v>
      </c>
      <c r="U39" s="59">
        <v>-112130993</v>
      </c>
      <c r="V39" s="59">
        <v>3469299589</v>
      </c>
      <c r="W39" s="59">
        <v>50670221335</v>
      </c>
      <c r="X39" s="59">
        <v>-47200921746</v>
      </c>
      <c r="Y39" s="60">
        <v>-93.15</v>
      </c>
      <c r="Z39" s="61">
        <v>50670221335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-1005564051</v>
      </c>
      <c r="C42" s="18">
        <v>0</v>
      </c>
      <c r="D42" s="58">
        <v>-842680528</v>
      </c>
      <c r="E42" s="59">
        <v>-842810920</v>
      </c>
      <c r="F42" s="59">
        <v>-66762709</v>
      </c>
      <c r="G42" s="59">
        <v>-54677078</v>
      </c>
      <c r="H42" s="59">
        <v>-74613670</v>
      </c>
      <c r="I42" s="59">
        <v>-196053457</v>
      </c>
      <c r="J42" s="59">
        <v>-80505093</v>
      </c>
      <c r="K42" s="59">
        <v>-62932320</v>
      </c>
      <c r="L42" s="59">
        <v>-98627376</v>
      </c>
      <c r="M42" s="59">
        <v>-242064789</v>
      </c>
      <c r="N42" s="59">
        <v>-30151221</v>
      </c>
      <c r="O42" s="59">
        <v>-79267705</v>
      </c>
      <c r="P42" s="59">
        <v>-90050164</v>
      </c>
      <c r="Q42" s="59">
        <v>-199469090</v>
      </c>
      <c r="R42" s="59">
        <v>-46152412</v>
      </c>
      <c r="S42" s="59">
        <v>-66642345</v>
      </c>
      <c r="T42" s="59">
        <v>-80963952</v>
      </c>
      <c r="U42" s="59">
        <v>-193758709</v>
      </c>
      <c r="V42" s="59">
        <v>-831346045</v>
      </c>
      <c r="W42" s="59">
        <v>-842810920</v>
      </c>
      <c r="X42" s="59">
        <v>11464875</v>
      </c>
      <c r="Y42" s="60">
        <v>-1.36</v>
      </c>
      <c r="Z42" s="61">
        <v>-842810920</v>
      </c>
    </row>
    <row r="43" spans="1:26" ht="12.75">
      <c r="A43" s="57" t="s">
        <v>59</v>
      </c>
      <c r="B43" s="18">
        <v>7299678</v>
      </c>
      <c r="C43" s="18">
        <v>0</v>
      </c>
      <c r="D43" s="58">
        <v>6879291</v>
      </c>
      <c r="E43" s="59">
        <v>-583879011</v>
      </c>
      <c r="F43" s="59">
        <v>-402231188</v>
      </c>
      <c r="G43" s="59">
        <v>494744283</v>
      </c>
      <c r="H43" s="59">
        <v>-25288351</v>
      </c>
      <c r="I43" s="59">
        <v>67224744</v>
      </c>
      <c r="J43" s="59">
        <v>65232914</v>
      </c>
      <c r="K43" s="59">
        <v>-22948988</v>
      </c>
      <c r="L43" s="59">
        <v>-341048872</v>
      </c>
      <c r="M43" s="59">
        <v>-298764946</v>
      </c>
      <c r="N43" s="59">
        <v>291476001</v>
      </c>
      <c r="O43" s="59">
        <v>23520416</v>
      </c>
      <c r="P43" s="59">
        <v>-152914714</v>
      </c>
      <c r="Q43" s="59">
        <v>162081703</v>
      </c>
      <c r="R43" s="59">
        <v>-16932500</v>
      </c>
      <c r="S43" s="59">
        <v>169723391</v>
      </c>
      <c r="T43" s="59">
        <v>248994585</v>
      </c>
      <c r="U43" s="59">
        <v>401785476</v>
      </c>
      <c r="V43" s="59">
        <v>332326977</v>
      </c>
      <c r="W43" s="59">
        <v>-576999720</v>
      </c>
      <c r="X43" s="59">
        <v>909326697</v>
      </c>
      <c r="Y43" s="60">
        <v>-157.6</v>
      </c>
      <c r="Z43" s="61">
        <v>-583879011</v>
      </c>
    </row>
    <row r="44" spans="1:26" ht="12.75">
      <c r="A44" s="57" t="s">
        <v>60</v>
      </c>
      <c r="B44" s="18">
        <v>2739046</v>
      </c>
      <c r="C44" s="18">
        <v>0</v>
      </c>
      <c r="D44" s="58">
        <v>-1583179</v>
      </c>
      <c r="E44" s="59">
        <v>29928820</v>
      </c>
      <c r="F44" s="59">
        <v>4003438</v>
      </c>
      <c r="G44" s="59">
        <v>-4207296</v>
      </c>
      <c r="H44" s="59">
        <v>23314</v>
      </c>
      <c r="I44" s="59">
        <v>-180544</v>
      </c>
      <c r="J44" s="59">
        <v>-25375</v>
      </c>
      <c r="K44" s="59">
        <v>10798</v>
      </c>
      <c r="L44" s="59">
        <v>-21137</v>
      </c>
      <c r="M44" s="59">
        <v>-35714</v>
      </c>
      <c r="N44" s="59">
        <v>11695</v>
      </c>
      <c r="O44" s="59">
        <v>-2186</v>
      </c>
      <c r="P44" s="59">
        <v>2109</v>
      </c>
      <c r="Q44" s="59">
        <v>11618</v>
      </c>
      <c r="R44" s="59">
        <v>-14197</v>
      </c>
      <c r="S44" s="59">
        <v>2705</v>
      </c>
      <c r="T44" s="59">
        <v>10687</v>
      </c>
      <c r="U44" s="59">
        <v>-805</v>
      </c>
      <c r="V44" s="59">
        <v>-205445</v>
      </c>
      <c r="W44" s="59">
        <v>28345641</v>
      </c>
      <c r="X44" s="59">
        <v>-28551086</v>
      </c>
      <c r="Y44" s="60">
        <v>-100.72</v>
      </c>
      <c r="Z44" s="61">
        <v>29928820</v>
      </c>
    </row>
    <row r="45" spans="1:26" ht="12.75">
      <c r="A45" s="68" t="s">
        <v>61</v>
      </c>
      <c r="B45" s="21">
        <v>-977276222</v>
      </c>
      <c r="C45" s="21">
        <v>0</v>
      </c>
      <c r="D45" s="103">
        <v>-817509416</v>
      </c>
      <c r="E45" s="104">
        <v>-1319519049</v>
      </c>
      <c r="F45" s="104">
        <v>-496754677</v>
      </c>
      <c r="G45" s="104">
        <f>+F45+G42+G43+G44+G83</f>
        <v>-49678986</v>
      </c>
      <c r="H45" s="104">
        <f>+G45+H42+H43+H44+H83</f>
        <v>-155141984</v>
      </c>
      <c r="I45" s="104">
        <f>+H45</f>
        <v>-155141984</v>
      </c>
      <c r="J45" s="104">
        <f>+H45+J42+J43+J44+J83</f>
        <v>-170439538</v>
      </c>
      <c r="K45" s="104">
        <f>+J45+K42+K43+K44+K83</f>
        <v>-256310048</v>
      </c>
      <c r="L45" s="104">
        <f>+K45+L42+L43+L44+L83</f>
        <v>-696007433</v>
      </c>
      <c r="M45" s="104">
        <f>+L45</f>
        <v>-696007433</v>
      </c>
      <c r="N45" s="104">
        <f>+L45+N42+N43+N44+N83</f>
        <v>-434670958</v>
      </c>
      <c r="O45" s="104">
        <f>+N45+O42+O43+O44+O83</f>
        <v>-490420433</v>
      </c>
      <c r="P45" s="104">
        <f>+O45+P42+P43+P44+P83</f>
        <v>-733383202</v>
      </c>
      <c r="Q45" s="104">
        <f>+P45</f>
        <v>-733383202</v>
      </c>
      <c r="R45" s="104">
        <f>+P45+R42+R43+R44+R83</f>
        <v>-796482311</v>
      </c>
      <c r="S45" s="104">
        <f>+R45+S42+S43+S44+S83</f>
        <v>-693398560</v>
      </c>
      <c r="T45" s="104">
        <f>+S45+T42+T43+T44+T83</f>
        <v>-525357240</v>
      </c>
      <c r="U45" s="104">
        <f>+T45</f>
        <v>-525357240</v>
      </c>
      <c r="V45" s="104">
        <f>+U45</f>
        <v>-525357240</v>
      </c>
      <c r="W45" s="104">
        <f>+W83+W42+W43+W44</f>
        <v>-1385028162</v>
      </c>
      <c r="X45" s="104">
        <f>+V45-W45</f>
        <v>859670922</v>
      </c>
      <c r="Y45" s="105">
        <f>+IF(W45&lt;&gt;0,+(X45/W45)*100,0)</f>
        <v>-62.06884059011646</v>
      </c>
      <c r="Z45" s="106">
        <v>-1319519049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97381</v>
      </c>
      <c r="E70" s="20">
        <v>97381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97381</v>
      </c>
      <c r="X70" s="20">
        <v>0</v>
      </c>
      <c r="Y70" s="19">
        <v>0</v>
      </c>
      <c r="Z70" s="22">
        <v>97381</v>
      </c>
    </row>
    <row r="71" spans="1:26" ht="12.75" hidden="1">
      <c r="A71" s="38" t="s">
        <v>67</v>
      </c>
      <c r="B71" s="18">
        <v>73837263</v>
      </c>
      <c r="C71" s="18">
        <v>0</v>
      </c>
      <c r="D71" s="19">
        <v>93392631</v>
      </c>
      <c r="E71" s="20">
        <v>93392628</v>
      </c>
      <c r="F71" s="20">
        <v>433555</v>
      </c>
      <c r="G71" s="20">
        <v>16053046</v>
      </c>
      <c r="H71" s="20">
        <v>3499568</v>
      </c>
      <c r="I71" s="20">
        <v>19986169</v>
      </c>
      <c r="J71" s="20">
        <v>7071728</v>
      </c>
      <c r="K71" s="20">
        <v>7804339</v>
      </c>
      <c r="L71" s="20">
        <v>6144655</v>
      </c>
      <c r="M71" s="20">
        <v>21020722</v>
      </c>
      <c r="N71" s="20">
        <v>5835603</v>
      </c>
      <c r="O71" s="20">
        <v>6845</v>
      </c>
      <c r="P71" s="20">
        <v>12321554</v>
      </c>
      <c r="Q71" s="20">
        <v>18164002</v>
      </c>
      <c r="R71" s="20">
        <v>9599988</v>
      </c>
      <c r="S71" s="20">
        <v>5142166</v>
      </c>
      <c r="T71" s="20">
        <v>6018302</v>
      </c>
      <c r="U71" s="20">
        <v>20760456</v>
      </c>
      <c r="V71" s="20">
        <v>79931349</v>
      </c>
      <c r="W71" s="20">
        <v>93392628</v>
      </c>
      <c r="X71" s="20">
        <v>0</v>
      </c>
      <c r="Y71" s="19">
        <v>0</v>
      </c>
      <c r="Z71" s="22">
        <v>93392628</v>
      </c>
    </row>
    <row r="72" spans="1:26" ht="12.75" hidden="1">
      <c r="A72" s="38" t="s">
        <v>68</v>
      </c>
      <c r="B72" s="18">
        <v>12257477</v>
      </c>
      <c r="C72" s="18">
        <v>0</v>
      </c>
      <c r="D72" s="19">
        <v>17324704</v>
      </c>
      <c r="E72" s="20">
        <v>17324703</v>
      </c>
      <c r="F72" s="20">
        <v>7049</v>
      </c>
      <c r="G72" s="20">
        <v>2154006</v>
      </c>
      <c r="H72" s="20">
        <v>1151180</v>
      </c>
      <c r="I72" s="20">
        <v>3312235</v>
      </c>
      <c r="J72" s="20">
        <v>1061656</v>
      </c>
      <c r="K72" s="20">
        <v>1068396</v>
      </c>
      <c r="L72" s="20">
        <v>1035271</v>
      </c>
      <c r="M72" s="20">
        <v>3165323</v>
      </c>
      <c r="N72" s="20">
        <v>1112383</v>
      </c>
      <c r="O72" s="20">
        <v>39</v>
      </c>
      <c r="P72" s="20">
        <v>2108448</v>
      </c>
      <c r="Q72" s="20">
        <v>3220870</v>
      </c>
      <c r="R72" s="20">
        <v>1004077</v>
      </c>
      <c r="S72" s="20">
        <v>1081907</v>
      </c>
      <c r="T72" s="20">
        <v>1134522</v>
      </c>
      <c r="U72" s="20">
        <v>3220506</v>
      </c>
      <c r="V72" s="20">
        <v>12918934</v>
      </c>
      <c r="W72" s="20">
        <v>17324703</v>
      </c>
      <c r="X72" s="20">
        <v>0</v>
      </c>
      <c r="Y72" s="19">
        <v>0</v>
      </c>
      <c r="Z72" s="22">
        <v>17324703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21580133</v>
      </c>
      <c r="C75" s="27">
        <v>0</v>
      </c>
      <c r="D75" s="28">
        <v>19095034</v>
      </c>
      <c r="E75" s="29">
        <v>9260940</v>
      </c>
      <c r="F75" s="29">
        <v>1206164</v>
      </c>
      <c r="G75" s="29">
        <v>2155018</v>
      </c>
      <c r="H75" s="29">
        <v>2330847</v>
      </c>
      <c r="I75" s="29">
        <v>5692029</v>
      </c>
      <c r="J75" s="29">
        <v>2613832</v>
      </c>
      <c r="K75" s="29">
        <v>1113825</v>
      </c>
      <c r="L75" s="29">
        <v>1062283</v>
      </c>
      <c r="M75" s="29">
        <v>4789940</v>
      </c>
      <c r="N75" s="29">
        <v>1173352</v>
      </c>
      <c r="O75" s="29">
        <v>0</v>
      </c>
      <c r="P75" s="29">
        <v>2315380</v>
      </c>
      <c r="Q75" s="29">
        <v>3488732</v>
      </c>
      <c r="R75" s="29">
        <v>1106190</v>
      </c>
      <c r="S75" s="29">
        <v>1018518</v>
      </c>
      <c r="T75" s="29">
        <v>971140</v>
      </c>
      <c r="U75" s="29">
        <v>3095848</v>
      </c>
      <c r="V75" s="29">
        <v>17066549</v>
      </c>
      <c r="W75" s="29">
        <v>9260940</v>
      </c>
      <c r="X75" s="29">
        <v>0</v>
      </c>
      <c r="Y75" s="28">
        <v>0</v>
      </c>
      <c r="Z75" s="30">
        <v>9260940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18249105</v>
      </c>
      <c r="C83" s="18"/>
      <c r="D83" s="19">
        <v>19875000</v>
      </c>
      <c r="E83" s="20">
        <v>77242062</v>
      </c>
      <c r="F83" s="20">
        <v>-31764218</v>
      </c>
      <c r="G83" s="20">
        <v>11215782</v>
      </c>
      <c r="H83" s="20">
        <v>-5584291</v>
      </c>
      <c r="I83" s="20">
        <v>-31764218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-31764218</v>
      </c>
      <c r="W83" s="20">
        <v>6436837</v>
      </c>
      <c r="X83" s="20"/>
      <c r="Y83" s="19"/>
      <c r="Z83" s="22">
        <v>77242062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</v>
      </c>
      <c r="C5" s="18">
        <v>0</v>
      </c>
      <c r="D5" s="58">
        <v>17740178</v>
      </c>
      <c r="E5" s="59">
        <v>17740178</v>
      </c>
      <c r="F5" s="59">
        <v>12769251</v>
      </c>
      <c r="G5" s="59">
        <v>0</v>
      </c>
      <c r="H5" s="59">
        <v>0</v>
      </c>
      <c r="I5" s="59">
        <v>12769251</v>
      </c>
      <c r="J5" s="59">
        <v>6043269</v>
      </c>
      <c r="K5" s="59">
        <v>-566</v>
      </c>
      <c r="L5" s="59">
        <v>182</v>
      </c>
      <c r="M5" s="59">
        <v>6042885</v>
      </c>
      <c r="N5" s="59">
        <v>-30996</v>
      </c>
      <c r="O5" s="59">
        <v>-39744</v>
      </c>
      <c r="P5" s="59">
        <v>0</v>
      </c>
      <c r="Q5" s="59">
        <v>-70740</v>
      </c>
      <c r="R5" s="59">
        <v>0</v>
      </c>
      <c r="S5" s="59">
        <v>0</v>
      </c>
      <c r="T5" s="59">
        <v>0</v>
      </c>
      <c r="U5" s="59">
        <v>0</v>
      </c>
      <c r="V5" s="59">
        <v>18741396</v>
      </c>
      <c r="W5" s="59">
        <v>17740178</v>
      </c>
      <c r="X5" s="59">
        <v>1001218</v>
      </c>
      <c r="Y5" s="60">
        <v>5.64</v>
      </c>
      <c r="Z5" s="61">
        <v>17740178</v>
      </c>
    </row>
    <row r="6" spans="1:26" ht="12.75">
      <c r="A6" s="57" t="s">
        <v>32</v>
      </c>
      <c r="B6" s="18">
        <v>14970</v>
      </c>
      <c r="C6" s="18">
        <v>0</v>
      </c>
      <c r="D6" s="58">
        <v>34410962</v>
      </c>
      <c r="E6" s="59">
        <v>20947579</v>
      </c>
      <c r="F6" s="59">
        <v>1665886</v>
      </c>
      <c r="G6" s="59">
        <v>0</v>
      </c>
      <c r="H6" s="59">
        <v>-67561</v>
      </c>
      <c r="I6" s="59">
        <v>1598325</v>
      </c>
      <c r="J6" s="59">
        <v>-2257000</v>
      </c>
      <c r="K6" s="59">
        <v>675288</v>
      </c>
      <c r="L6" s="59">
        <v>3486680</v>
      </c>
      <c r="M6" s="59">
        <v>1904968</v>
      </c>
      <c r="N6" s="59">
        <v>2250862</v>
      </c>
      <c r="O6" s="59">
        <v>2582336</v>
      </c>
      <c r="P6" s="59">
        <v>0</v>
      </c>
      <c r="Q6" s="59">
        <v>4833198</v>
      </c>
      <c r="R6" s="59">
        <v>4294093</v>
      </c>
      <c r="S6" s="59">
        <v>2084371</v>
      </c>
      <c r="T6" s="59">
        <v>0</v>
      </c>
      <c r="U6" s="59">
        <v>6378464</v>
      </c>
      <c r="V6" s="59">
        <v>14714955</v>
      </c>
      <c r="W6" s="59">
        <v>20947579</v>
      </c>
      <c r="X6" s="59">
        <v>-6232624</v>
      </c>
      <c r="Y6" s="60">
        <v>-29.75</v>
      </c>
      <c r="Z6" s="61">
        <v>20947579</v>
      </c>
    </row>
    <row r="7" spans="1:26" ht="12.75">
      <c r="A7" s="57" t="s">
        <v>33</v>
      </c>
      <c r="B7" s="18">
        <v>0</v>
      </c>
      <c r="C7" s="18">
        <v>0</v>
      </c>
      <c r="D7" s="58">
        <v>4754530</v>
      </c>
      <c r="E7" s="59">
        <v>80000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29725</v>
      </c>
      <c r="L7" s="59">
        <v>896</v>
      </c>
      <c r="M7" s="59">
        <v>30621</v>
      </c>
      <c r="N7" s="59">
        <v>1012</v>
      </c>
      <c r="O7" s="59">
        <v>0</v>
      </c>
      <c r="P7" s="59">
        <v>0</v>
      </c>
      <c r="Q7" s="59">
        <v>1012</v>
      </c>
      <c r="R7" s="59">
        <v>0</v>
      </c>
      <c r="S7" s="59">
        <v>0</v>
      </c>
      <c r="T7" s="59">
        <v>0</v>
      </c>
      <c r="U7" s="59">
        <v>0</v>
      </c>
      <c r="V7" s="59">
        <v>31633</v>
      </c>
      <c r="W7" s="59">
        <v>80000</v>
      </c>
      <c r="X7" s="59">
        <v>-48367</v>
      </c>
      <c r="Y7" s="60">
        <v>-60.46</v>
      </c>
      <c r="Z7" s="61">
        <v>80000</v>
      </c>
    </row>
    <row r="8" spans="1:26" ht="12.75">
      <c r="A8" s="57" t="s">
        <v>34</v>
      </c>
      <c r="B8" s="18">
        <v>195372</v>
      </c>
      <c r="C8" s="18">
        <v>0</v>
      </c>
      <c r="D8" s="58">
        <v>286624000</v>
      </c>
      <c r="E8" s="59">
        <v>286922001</v>
      </c>
      <c r="F8" s="59">
        <v>115980667</v>
      </c>
      <c r="G8" s="59">
        <v>0</v>
      </c>
      <c r="H8" s="59">
        <v>0</v>
      </c>
      <c r="I8" s="59">
        <v>115980667</v>
      </c>
      <c r="J8" s="59">
        <v>-3962028</v>
      </c>
      <c r="K8" s="59">
        <v>-59086912</v>
      </c>
      <c r="L8" s="59">
        <v>126545138</v>
      </c>
      <c r="M8" s="59">
        <v>63496198</v>
      </c>
      <c r="N8" s="59">
        <v>816558</v>
      </c>
      <c r="O8" s="59">
        <v>177131</v>
      </c>
      <c r="P8" s="59">
        <v>0</v>
      </c>
      <c r="Q8" s="59">
        <v>993689</v>
      </c>
      <c r="R8" s="59">
        <v>-10418077</v>
      </c>
      <c r="S8" s="59">
        <v>72416</v>
      </c>
      <c r="T8" s="59">
        <v>0</v>
      </c>
      <c r="U8" s="59">
        <v>-10345661</v>
      </c>
      <c r="V8" s="59">
        <v>170124893</v>
      </c>
      <c r="W8" s="59">
        <v>286922001</v>
      </c>
      <c r="X8" s="59">
        <v>-116797108</v>
      </c>
      <c r="Y8" s="60">
        <v>-40.71</v>
      </c>
      <c r="Z8" s="61">
        <v>286922001</v>
      </c>
    </row>
    <row r="9" spans="1:26" ht="12.75">
      <c r="A9" s="57" t="s">
        <v>35</v>
      </c>
      <c r="B9" s="18">
        <v>87494</v>
      </c>
      <c r="C9" s="18">
        <v>0</v>
      </c>
      <c r="D9" s="58">
        <v>64004773</v>
      </c>
      <c r="E9" s="59">
        <v>38260943</v>
      </c>
      <c r="F9" s="59">
        <v>4286638</v>
      </c>
      <c r="G9" s="59">
        <v>0</v>
      </c>
      <c r="H9" s="59">
        <v>0</v>
      </c>
      <c r="I9" s="59">
        <v>4286638</v>
      </c>
      <c r="J9" s="59">
        <v>6478136</v>
      </c>
      <c r="K9" s="59">
        <v>3427747</v>
      </c>
      <c r="L9" s="59">
        <v>4028257</v>
      </c>
      <c r="M9" s="59">
        <v>13934140</v>
      </c>
      <c r="N9" s="59">
        <v>12040592</v>
      </c>
      <c r="O9" s="59">
        <v>3779580</v>
      </c>
      <c r="P9" s="59">
        <v>0</v>
      </c>
      <c r="Q9" s="59">
        <v>15820172</v>
      </c>
      <c r="R9" s="59">
        <v>1233118</v>
      </c>
      <c r="S9" s="59">
        <v>505751</v>
      </c>
      <c r="T9" s="59">
        <v>0</v>
      </c>
      <c r="U9" s="59">
        <v>1738869</v>
      </c>
      <c r="V9" s="59">
        <v>35779819</v>
      </c>
      <c r="W9" s="59">
        <v>38260943</v>
      </c>
      <c r="X9" s="59">
        <v>-2481124</v>
      </c>
      <c r="Y9" s="60">
        <v>-6.48</v>
      </c>
      <c r="Z9" s="61">
        <v>38260943</v>
      </c>
    </row>
    <row r="10" spans="1:26" ht="20.25">
      <c r="A10" s="62" t="s">
        <v>109</v>
      </c>
      <c r="B10" s="63">
        <f>SUM(B5:B9)</f>
        <v>297837</v>
      </c>
      <c r="C10" s="63">
        <f>SUM(C5:C9)</f>
        <v>0</v>
      </c>
      <c r="D10" s="64">
        <f aca="true" t="shared" si="0" ref="D10:Z10">SUM(D5:D9)</f>
        <v>407534443</v>
      </c>
      <c r="E10" s="65">
        <f t="shared" si="0"/>
        <v>363950701</v>
      </c>
      <c r="F10" s="65">
        <f t="shared" si="0"/>
        <v>134702442</v>
      </c>
      <c r="G10" s="65">
        <f t="shared" si="0"/>
        <v>0</v>
      </c>
      <c r="H10" s="65">
        <f t="shared" si="0"/>
        <v>-67561</v>
      </c>
      <c r="I10" s="65">
        <f t="shared" si="0"/>
        <v>134634881</v>
      </c>
      <c r="J10" s="65">
        <f t="shared" si="0"/>
        <v>6302377</v>
      </c>
      <c r="K10" s="65">
        <f t="shared" si="0"/>
        <v>-54954718</v>
      </c>
      <c r="L10" s="65">
        <f t="shared" si="0"/>
        <v>134061153</v>
      </c>
      <c r="M10" s="65">
        <f t="shared" si="0"/>
        <v>85408812</v>
      </c>
      <c r="N10" s="65">
        <f t="shared" si="0"/>
        <v>15078028</v>
      </c>
      <c r="O10" s="65">
        <f t="shared" si="0"/>
        <v>6499303</v>
      </c>
      <c r="P10" s="65">
        <f t="shared" si="0"/>
        <v>0</v>
      </c>
      <c r="Q10" s="65">
        <f t="shared" si="0"/>
        <v>21577331</v>
      </c>
      <c r="R10" s="65">
        <f t="shared" si="0"/>
        <v>-4890866</v>
      </c>
      <c r="S10" s="65">
        <f t="shared" si="0"/>
        <v>2662538</v>
      </c>
      <c r="T10" s="65">
        <f t="shared" si="0"/>
        <v>0</v>
      </c>
      <c r="U10" s="65">
        <f t="shared" si="0"/>
        <v>-2228328</v>
      </c>
      <c r="V10" s="65">
        <f t="shared" si="0"/>
        <v>239392696</v>
      </c>
      <c r="W10" s="65">
        <f t="shared" si="0"/>
        <v>363950701</v>
      </c>
      <c r="X10" s="65">
        <f t="shared" si="0"/>
        <v>-124558005</v>
      </c>
      <c r="Y10" s="66">
        <f>+IF(W10&lt;&gt;0,(X10/W10)*100,0)</f>
        <v>-34.22386731438113</v>
      </c>
      <c r="Z10" s="67">
        <f t="shared" si="0"/>
        <v>363950701</v>
      </c>
    </row>
    <row r="11" spans="1:26" ht="12.75">
      <c r="A11" s="57" t="s">
        <v>36</v>
      </c>
      <c r="B11" s="18">
        <v>-14</v>
      </c>
      <c r="C11" s="18">
        <v>0</v>
      </c>
      <c r="D11" s="58">
        <v>107636141</v>
      </c>
      <c r="E11" s="59">
        <v>104720113</v>
      </c>
      <c r="F11" s="59">
        <v>9060726</v>
      </c>
      <c r="G11" s="59">
        <v>9074557</v>
      </c>
      <c r="H11" s="59">
        <v>8917947</v>
      </c>
      <c r="I11" s="59">
        <v>27053230</v>
      </c>
      <c r="J11" s="59">
        <v>8614094</v>
      </c>
      <c r="K11" s="59">
        <v>8845603</v>
      </c>
      <c r="L11" s="59">
        <v>9173571</v>
      </c>
      <c r="M11" s="59">
        <v>26633268</v>
      </c>
      <c r="N11" s="59">
        <v>9065453</v>
      </c>
      <c r="O11" s="59">
        <v>8728674</v>
      </c>
      <c r="P11" s="59">
        <v>0</v>
      </c>
      <c r="Q11" s="59">
        <v>17794127</v>
      </c>
      <c r="R11" s="59">
        <v>16196465</v>
      </c>
      <c r="S11" s="59">
        <v>8735823</v>
      </c>
      <c r="T11" s="59">
        <v>0</v>
      </c>
      <c r="U11" s="59">
        <v>24932288</v>
      </c>
      <c r="V11" s="59">
        <v>96412913</v>
      </c>
      <c r="W11" s="59">
        <v>104720113</v>
      </c>
      <c r="X11" s="59">
        <v>-8307200</v>
      </c>
      <c r="Y11" s="60">
        <v>-7.93</v>
      </c>
      <c r="Z11" s="61">
        <v>104720113</v>
      </c>
    </row>
    <row r="12" spans="1:26" ht="12.75">
      <c r="A12" s="57" t="s">
        <v>37</v>
      </c>
      <c r="B12" s="18">
        <v>-2</v>
      </c>
      <c r="C12" s="18">
        <v>0</v>
      </c>
      <c r="D12" s="58">
        <v>24071900</v>
      </c>
      <c r="E12" s="59">
        <v>24071906</v>
      </c>
      <c r="F12" s="59">
        <v>1796334</v>
      </c>
      <c r="G12" s="59">
        <v>1821564</v>
      </c>
      <c r="H12" s="59">
        <v>1821564</v>
      </c>
      <c r="I12" s="59">
        <v>5439462</v>
      </c>
      <c r="J12" s="59">
        <v>1821564</v>
      </c>
      <c r="K12" s="59">
        <v>1846793</v>
      </c>
      <c r="L12" s="59">
        <v>1846793</v>
      </c>
      <c r="M12" s="59">
        <v>5515150</v>
      </c>
      <c r="N12" s="59">
        <v>1846793</v>
      </c>
      <c r="O12" s="59">
        <v>1846793</v>
      </c>
      <c r="P12" s="59">
        <v>0</v>
      </c>
      <c r="Q12" s="59">
        <v>3693586</v>
      </c>
      <c r="R12" s="59">
        <v>3693585</v>
      </c>
      <c r="S12" s="59">
        <v>2530136</v>
      </c>
      <c r="T12" s="59">
        <v>0</v>
      </c>
      <c r="U12" s="59">
        <v>6223721</v>
      </c>
      <c r="V12" s="59">
        <v>20871919</v>
      </c>
      <c r="W12" s="59">
        <v>24071906</v>
      </c>
      <c r="X12" s="59">
        <v>-3199987</v>
      </c>
      <c r="Y12" s="60">
        <v>-13.29</v>
      </c>
      <c r="Z12" s="61">
        <v>24071906</v>
      </c>
    </row>
    <row r="13" spans="1:26" ht="12.75">
      <c r="A13" s="57" t="s">
        <v>110</v>
      </c>
      <c r="B13" s="18">
        <v>11600853</v>
      </c>
      <c r="C13" s="18">
        <v>0</v>
      </c>
      <c r="D13" s="58">
        <v>6251167</v>
      </c>
      <c r="E13" s="59">
        <v>1967103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16736484</v>
      </c>
      <c r="M13" s="59">
        <v>16736484</v>
      </c>
      <c r="N13" s="59">
        <v>2379066</v>
      </c>
      <c r="O13" s="59">
        <v>2530815</v>
      </c>
      <c r="P13" s="59">
        <v>6134553</v>
      </c>
      <c r="Q13" s="59">
        <v>11044434</v>
      </c>
      <c r="R13" s="59">
        <v>4686362</v>
      </c>
      <c r="S13" s="59">
        <v>2633400</v>
      </c>
      <c r="T13" s="59">
        <v>0</v>
      </c>
      <c r="U13" s="59">
        <v>7319762</v>
      </c>
      <c r="V13" s="59">
        <v>35100680</v>
      </c>
      <c r="W13" s="59">
        <v>1967103</v>
      </c>
      <c r="X13" s="59">
        <v>33133577</v>
      </c>
      <c r="Y13" s="60">
        <v>1684.38</v>
      </c>
      <c r="Z13" s="61">
        <v>1967103</v>
      </c>
    </row>
    <row r="14" spans="1:26" ht="12.7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2.75">
      <c r="A15" s="57" t="s">
        <v>39</v>
      </c>
      <c r="B15" s="18">
        <v>-2561174</v>
      </c>
      <c r="C15" s="18">
        <v>0</v>
      </c>
      <c r="D15" s="58">
        <v>32325430</v>
      </c>
      <c r="E15" s="59">
        <v>44457984</v>
      </c>
      <c r="F15" s="59">
        <v>3240997</v>
      </c>
      <c r="G15" s="59">
        <v>3349457</v>
      </c>
      <c r="H15" s="59">
        <v>4616010</v>
      </c>
      <c r="I15" s="59">
        <v>11206464</v>
      </c>
      <c r="J15" s="59">
        <v>4248646</v>
      </c>
      <c r="K15" s="59">
        <v>1039142</v>
      </c>
      <c r="L15" s="59">
        <v>4313104</v>
      </c>
      <c r="M15" s="59">
        <v>9600892</v>
      </c>
      <c r="N15" s="59">
        <v>3974934</v>
      </c>
      <c r="O15" s="59">
        <v>2213620</v>
      </c>
      <c r="P15" s="59">
        <v>417415</v>
      </c>
      <c r="Q15" s="59">
        <v>6605969</v>
      </c>
      <c r="R15" s="59">
        <v>2468051</v>
      </c>
      <c r="S15" s="59">
        <v>1527921</v>
      </c>
      <c r="T15" s="59">
        <v>0</v>
      </c>
      <c r="U15" s="59">
        <v>3995972</v>
      </c>
      <c r="V15" s="59">
        <v>31409297</v>
      </c>
      <c r="W15" s="59">
        <v>44457984</v>
      </c>
      <c r="X15" s="59">
        <v>-13048687</v>
      </c>
      <c r="Y15" s="60">
        <v>-29.35</v>
      </c>
      <c r="Z15" s="61">
        <v>44457984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-77881165</v>
      </c>
      <c r="C17" s="18">
        <v>0</v>
      </c>
      <c r="D17" s="58">
        <v>143503555</v>
      </c>
      <c r="E17" s="59">
        <v>149919036</v>
      </c>
      <c r="F17" s="59">
        <v>11726457</v>
      </c>
      <c r="G17" s="59">
        <v>14587787</v>
      </c>
      <c r="H17" s="59">
        <v>10137922</v>
      </c>
      <c r="I17" s="59">
        <v>36452166</v>
      </c>
      <c r="J17" s="59">
        <v>6893550</v>
      </c>
      <c r="K17" s="59">
        <v>7261993</v>
      </c>
      <c r="L17" s="59">
        <v>11790986</v>
      </c>
      <c r="M17" s="59">
        <v>25946529</v>
      </c>
      <c r="N17" s="59">
        <v>8469965</v>
      </c>
      <c r="O17" s="59">
        <v>9663474</v>
      </c>
      <c r="P17" s="59">
        <v>-637467</v>
      </c>
      <c r="Q17" s="59">
        <v>17495972</v>
      </c>
      <c r="R17" s="59">
        <v>21884643</v>
      </c>
      <c r="S17" s="59">
        <v>4385123</v>
      </c>
      <c r="T17" s="59">
        <v>0</v>
      </c>
      <c r="U17" s="59">
        <v>26269766</v>
      </c>
      <c r="V17" s="59">
        <v>106164433</v>
      </c>
      <c r="W17" s="59">
        <v>149919036</v>
      </c>
      <c r="X17" s="59">
        <v>-43754603</v>
      </c>
      <c r="Y17" s="60">
        <v>-29.19</v>
      </c>
      <c r="Z17" s="61">
        <v>149919036</v>
      </c>
    </row>
    <row r="18" spans="1:26" ht="12.75">
      <c r="A18" s="68" t="s">
        <v>41</v>
      </c>
      <c r="B18" s="69">
        <f>SUM(B11:B17)</f>
        <v>-68841502</v>
      </c>
      <c r="C18" s="69">
        <f>SUM(C11:C17)</f>
        <v>0</v>
      </c>
      <c r="D18" s="70">
        <f aca="true" t="shared" si="1" ref="D18:Z18">SUM(D11:D17)</f>
        <v>313788193</v>
      </c>
      <c r="E18" s="71">
        <f t="shared" si="1"/>
        <v>325136142</v>
      </c>
      <c r="F18" s="71">
        <f t="shared" si="1"/>
        <v>25824514</v>
      </c>
      <c r="G18" s="71">
        <f t="shared" si="1"/>
        <v>28833365</v>
      </c>
      <c r="H18" s="71">
        <f t="shared" si="1"/>
        <v>25493443</v>
      </c>
      <c r="I18" s="71">
        <f t="shared" si="1"/>
        <v>80151322</v>
      </c>
      <c r="J18" s="71">
        <f t="shared" si="1"/>
        <v>21577854</v>
      </c>
      <c r="K18" s="71">
        <f t="shared" si="1"/>
        <v>18993531</v>
      </c>
      <c r="L18" s="71">
        <f t="shared" si="1"/>
        <v>43860938</v>
      </c>
      <c r="M18" s="71">
        <f t="shared" si="1"/>
        <v>84432323</v>
      </c>
      <c r="N18" s="71">
        <f t="shared" si="1"/>
        <v>25736211</v>
      </c>
      <c r="O18" s="71">
        <f t="shared" si="1"/>
        <v>24983376</v>
      </c>
      <c r="P18" s="71">
        <f t="shared" si="1"/>
        <v>5914501</v>
      </c>
      <c r="Q18" s="71">
        <f t="shared" si="1"/>
        <v>56634088</v>
      </c>
      <c r="R18" s="71">
        <f t="shared" si="1"/>
        <v>48929106</v>
      </c>
      <c r="S18" s="71">
        <f t="shared" si="1"/>
        <v>19812403</v>
      </c>
      <c r="T18" s="71">
        <f t="shared" si="1"/>
        <v>0</v>
      </c>
      <c r="U18" s="71">
        <f t="shared" si="1"/>
        <v>68741509</v>
      </c>
      <c r="V18" s="71">
        <f t="shared" si="1"/>
        <v>289959242</v>
      </c>
      <c r="W18" s="71">
        <f t="shared" si="1"/>
        <v>325136142</v>
      </c>
      <c r="X18" s="71">
        <f t="shared" si="1"/>
        <v>-35176900</v>
      </c>
      <c r="Y18" s="66">
        <f>+IF(W18&lt;&gt;0,(X18/W18)*100,0)</f>
        <v>-10.819129421791565</v>
      </c>
      <c r="Z18" s="72">
        <f t="shared" si="1"/>
        <v>325136142</v>
      </c>
    </row>
    <row r="19" spans="1:26" ht="12.75">
      <c r="A19" s="68" t="s">
        <v>42</v>
      </c>
      <c r="B19" s="73">
        <f>+B10-B18</f>
        <v>69139339</v>
      </c>
      <c r="C19" s="73">
        <f>+C10-C18</f>
        <v>0</v>
      </c>
      <c r="D19" s="74">
        <f aca="true" t="shared" si="2" ref="D19:Z19">+D10-D18</f>
        <v>93746250</v>
      </c>
      <c r="E19" s="75">
        <f t="shared" si="2"/>
        <v>38814559</v>
      </c>
      <c r="F19" s="75">
        <f t="shared" si="2"/>
        <v>108877928</v>
      </c>
      <c r="G19" s="75">
        <f t="shared" si="2"/>
        <v>-28833365</v>
      </c>
      <c r="H19" s="75">
        <f t="shared" si="2"/>
        <v>-25561004</v>
      </c>
      <c r="I19" s="75">
        <f t="shared" si="2"/>
        <v>54483559</v>
      </c>
      <c r="J19" s="75">
        <f t="shared" si="2"/>
        <v>-15275477</v>
      </c>
      <c r="K19" s="75">
        <f t="shared" si="2"/>
        <v>-73948249</v>
      </c>
      <c r="L19" s="75">
        <f t="shared" si="2"/>
        <v>90200215</v>
      </c>
      <c r="M19" s="75">
        <f t="shared" si="2"/>
        <v>976489</v>
      </c>
      <c r="N19" s="75">
        <f t="shared" si="2"/>
        <v>-10658183</v>
      </c>
      <c r="O19" s="75">
        <f t="shared" si="2"/>
        <v>-18484073</v>
      </c>
      <c r="P19" s="75">
        <f t="shared" si="2"/>
        <v>-5914501</v>
      </c>
      <c r="Q19" s="75">
        <f t="shared" si="2"/>
        <v>-35056757</v>
      </c>
      <c r="R19" s="75">
        <f t="shared" si="2"/>
        <v>-53819972</v>
      </c>
      <c r="S19" s="75">
        <f t="shared" si="2"/>
        <v>-17149865</v>
      </c>
      <c r="T19" s="75">
        <f t="shared" si="2"/>
        <v>0</v>
      </c>
      <c r="U19" s="75">
        <f t="shared" si="2"/>
        <v>-70969837</v>
      </c>
      <c r="V19" s="75">
        <f t="shared" si="2"/>
        <v>-50566546</v>
      </c>
      <c r="W19" s="75">
        <f>IF(E10=E18,0,W10-W18)</f>
        <v>38814559</v>
      </c>
      <c r="X19" s="75">
        <f t="shared" si="2"/>
        <v>-89381105</v>
      </c>
      <c r="Y19" s="76">
        <f>+IF(W19&lt;&gt;0,(X19/W19)*100,0)</f>
        <v>-230.27726529109862</v>
      </c>
      <c r="Z19" s="77">
        <f t="shared" si="2"/>
        <v>38814559</v>
      </c>
    </row>
    <row r="20" spans="1:26" ht="20.25">
      <c r="A20" s="78" t="s">
        <v>43</v>
      </c>
      <c r="B20" s="79">
        <v>1</v>
      </c>
      <c r="C20" s="79">
        <v>0</v>
      </c>
      <c r="D20" s="80">
        <v>57608000</v>
      </c>
      <c r="E20" s="81">
        <v>61893000</v>
      </c>
      <c r="F20" s="81">
        <v>5522036</v>
      </c>
      <c r="G20" s="81">
        <v>0</v>
      </c>
      <c r="H20" s="81">
        <v>0</v>
      </c>
      <c r="I20" s="81">
        <v>5522036</v>
      </c>
      <c r="J20" s="81">
        <v>2682427</v>
      </c>
      <c r="K20" s="81">
        <v>2557850</v>
      </c>
      <c r="L20" s="81">
        <v>19837966</v>
      </c>
      <c r="M20" s="81">
        <v>25078243</v>
      </c>
      <c r="N20" s="81">
        <v>198317</v>
      </c>
      <c r="O20" s="81">
        <v>1624362</v>
      </c>
      <c r="P20" s="81">
        <v>0</v>
      </c>
      <c r="Q20" s="81">
        <v>1822679</v>
      </c>
      <c r="R20" s="81">
        <v>461906</v>
      </c>
      <c r="S20" s="81">
        <v>3449352</v>
      </c>
      <c r="T20" s="81">
        <v>0</v>
      </c>
      <c r="U20" s="81">
        <v>3911258</v>
      </c>
      <c r="V20" s="81">
        <v>36334216</v>
      </c>
      <c r="W20" s="81">
        <v>61893000</v>
      </c>
      <c r="X20" s="81">
        <v>-25558784</v>
      </c>
      <c r="Y20" s="82">
        <v>-41.3</v>
      </c>
      <c r="Z20" s="83">
        <v>61893000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69139340</v>
      </c>
      <c r="C22" s="91">
        <f>SUM(C19:C21)</f>
        <v>0</v>
      </c>
      <c r="D22" s="92">
        <f aca="true" t="shared" si="3" ref="D22:Z22">SUM(D19:D21)</f>
        <v>151354250</v>
      </c>
      <c r="E22" s="93">
        <f t="shared" si="3"/>
        <v>100707559</v>
      </c>
      <c r="F22" s="93">
        <f t="shared" si="3"/>
        <v>114399964</v>
      </c>
      <c r="G22" s="93">
        <f t="shared" si="3"/>
        <v>-28833365</v>
      </c>
      <c r="H22" s="93">
        <f t="shared" si="3"/>
        <v>-25561004</v>
      </c>
      <c r="I22" s="93">
        <f t="shared" si="3"/>
        <v>60005595</v>
      </c>
      <c r="J22" s="93">
        <f t="shared" si="3"/>
        <v>-12593050</v>
      </c>
      <c r="K22" s="93">
        <f t="shared" si="3"/>
        <v>-71390399</v>
      </c>
      <c r="L22" s="93">
        <f t="shared" si="3"/>
        <v>110038181</v>
      </c>
      <c r="M22" s="93">
        <f t="shared" si="3"/>
        <v>26054732</v>
      </c>
      <c r="N22" s="93">
        <f t="shared" si="3"/>
        <v>-10459866</v>
      </c>
      <c r="O22" s="93">
        <f t="shared" si="3"/>
        <v>-16859711</v>
      </c>
      <c r="P22" s="93">
        <f t="shared" si="3"/>
        <v>-5914501</v>
      </c>
      <c r="Q22" s="93">
        <f t="shared" si="3"/>
        <v>-33234078</v>
      </c>
      <c r="R22" s="93">
        <f t="shared" si="3"/>
        <v>-53358066</v>
      </c>
      <c r="S22" s="93">
        <f t="shared" si="3"/>
        <v>-13700513</v>
      </c>
      <c r="T22" s="93">
        <f t="shared" si="3"/>
        <v>0</v>
      </c>
      <c r="U22" s="93">
        <f t="shared" si="3"/>
        <v>-67058579</v>
      </c>
      <c r="V22" s="93">
        <f t="shared" si="3"/>
        <v>-14232330</v>
      </c>
      <c r="W22" s="93">
        <f t="shared" si="3"/>
        <v>100707559</v>
      </c>
      <c r="X22" s="93">
        <f t="shared" si="3"/>
        <v>-114939889</v>
      </c>
      <c r="Y22" s="94">
        <f>+IF(W22&lt;&gt;0,(X22/W22)*100,0)</f>
        <v>-114.13233538904464</v>
      </c>
      <c r="Z22" s="95">
        <f t="shared" si="3"/>
        <v>100707559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69139340</v>
      </c>
      <c r="C24" s="73">
        <f>SUM(C22:C23)</f>
        <v>0</v>
      </c>
      <c r="D24" s="74">
        <f aca="true" t="shared" si="4" ref="D24:Z24">SUM(D22:D23)</f>
        <v>151354250</v>
      </c>
      <c r="E24" s="75">
        <f t="shared" si="4"/>
        <v>100707559</v>
      </c>
      <c r="F24" s="75">
        <f t="shared" si="4"/>
        <v>114399964</v>
      </c>
      <c r="G24" s="75">
        <f t="shared" si="4"/>
        <v>-28833365</v>
      </c>
      <c r="H24" s="75">
        <f t="shared" si="4"/>
        <v>-25561004</v>
      </c>
      <c r="I24" s="75">
        <f t="shared" si="4"/>
        <v>60005595</v>
      </c>
      <c r="J24" s="75">
        <f t="shared" si="4"/>
        <v>-12593050</v>
      </c>
      <c r="K24" s="75">
        <f t="shared" si="4"/>
        <v>-71390399</v>
      </c>
      <c r="L24" s="75">
        <f t="shared" si="4"/>
        <v>110038181</v>
      </c>
      <c r="M24" s="75">
        <f t="shared" si="4"/>
        <v>26054732</v>
      </c>
      <c r="N24" s="75">
        <f t="shared" si="4"/>
        <v>-10459866</v>
      </c>
      <c r="O24" s="75">
        <f t="shared" si="4"/>
        <v>-16859711</v>
      </c>
      <c r="P24" s="75">
        <f t="shared" si="4"/>
        <v>-5914501</v>
      </c>
      <c r="Q24" s="75">
        <f t="shared" si="4"/>
        <v>-33234078</v>
      </c>
      <c r="R24" s="75">
        <f t="shared" si="4"/>
        <v>-53358066</v>
      </c>
      <c r="S24" s="75">
        <f t="shared" si="4"/>
        <v>-13700513</v>
      </c>
      <c r="T24" s="75">
        <f t="shared" si="4"/>
        <v>0</v>
      </c>
      <c r="U24" s="75">
        <f t="shared" si="4"/>
        <v>-67058579</v>
      </c>
      <c r="V24" s="75">
        <f t="shared" si="4"/>
        <v>-14232330</v>
      </c>
      <c r="W24" s="75">
        <f t="shared" si="4"/>
        <v>100707559</v>
      </c>
      <c r="X24" s="75">
        <f t="shared" si="4"/>
        <v>-114939889</v>
      </c>
      <c r="Y24" s="76">
        <f>+IF(W24&lt;&gt;0,(X24/W24)*100,0)</f>
        <v>-114.13233538904464</v>
      </c>
      <c r="Z24" s="77">
        <f t="shared" si="4"/>
        <v>100707559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-10160684</v>
      </c>
      <c r="C27" s="21">
        <v>0</v>
      </c>
      <c r="D27" s="103">
        <v>156386367</v>
      </c>
      <c r="E27" s="104">
        <v>116706579</v>
      </c>
      <c r="F27" s="104">
        <v>13078533</v>
      </c>
      <c r="G27" s="104">
        <v>-1966719</v>
      </c>
      <c r="H27" s="104">
        <v>2900679</v>
      </c>
      <c r="I27" s="104">
        <v>14012493</v>
      </c>
      <c r="J27" s="104">
        <v>1484085</v>
      </c>
      <c r="K27" s="104">
        <v>1000362</v>
      </c>
      <c r="L27" s="104">
        <v>22985728</v>
      </c>
      <c r="M27" s="104">
        <v>25470175</v>
      </c>
      <c r="N27" s="104">
        <v>11744054</v>
      </c>
      <c r="O27" s="104">
        <v>4000686</v>
      </c>
      <c r="P27" s="104">
        <v>-561044</v>
      </c>
      <c r="Q27" s="104">
        <v>15183696</v>
      </c>
      <c r="R27" s="104">
        <v>0</v>
      </c>
      <c r="S27" s="104">
        <v>2410079</v>
      </c>
      <c r="T27" s="104">
        <v>0</v>
      </c>
      <c r="U27" s="104">
        <v>2410079</v>
      </c>
      <c r="V27" s="104">
        <v>57076443</v>
      </c>
      <c r="W27" s="104">
        <v>116706579</v>
      </c>
      <c r="X27" s="104">
        <v>-59630136</v>
      </c>
      <c r="Y27" s="105">
        <v>-51.09</v>
      </c>
      <c r="Z27" s="106">
        <v>116706579</v>
      </c>
    </row>
    <row r="28" spans="1:26" ht="12.75">
      <c r="A28" s="107" t="s">
        <v>47</v>
      </c>
      <c r="B28" s="18">
        <v>-34380973</v>
      </c>
      <c r="C28" s="18">
        <v>0</v>
      </c>
      <c r="D28" s="58">
        <v>45688000</v>
      </c>
      <c r="E28" s="59">
        <v>61893000</v>
      </c>
      <c r="F28" s="59">
        <v>1843495</v>
      </c>
      <c r="G28" s="59">
        <v>444419</v>
      </c>
      <c r="H28" s="59">
        <v>2806705</v>
      </c>
      <c r="I28" s="59">
        <v>5094619</v>
      </c>
      <c r="J28" s="59">
        <v>0</v>
      </c>
      <c r="K28" s="59">
        <v>312537</v>
      </c>
      <c r="L28" s="59">
        <v>13757777</v>
      </c>
      <c r="M28" s="59">
        <v>14070314</v>
      </c>
      <c r="N28" s="59">
        <v>12512166</v>
      </c>
      <c r="O28" s="59">
        <v>1195208</v>
      </c>
      <c r="P28" s="59">
        <v>-432565</v>
      </c>
      <c r="Q28" s="59">
        <v>13274809</v>
      </c>
      <c r="R28" s="59">
        <v>0</v>
      </c>
      <c r="S28" s="59">
        <v>2488850</v>
      </c>
      <c r="T28" s="59">
        <v>0</v>
      </c>
      <c r="U28" s="59">
        <v>2488850</v>
      </c>
      <c r="V28" s="59">
        <v>34928592</v>
      </c>
      <c r="W28" s="59">
        <v>61893000</v>
      </c>
      <c r="X28" s="59">
        <v>-26964408</v>
      </c>
      <c r="Y28" s="60">
        <v>-43.57</v>
      </c>
      <c r="Z28" s="61">
        <v>61893000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24220289</v>
      </c>
      <c r="C31" s="18">
        <v>0</v>
      </c>
      <c r="D31" s="58">
        <v>105666220</v>
      </c>
      <c r="E31" s="59">
        <v>54813579</v>
      </c>
      <c r="F31" s="59">
        <v>11235038</v>
      </c>
      <c r="G31" s="59">
        <v>-2411138</v>
      </c>
      <c r="H31" s="59">
        <v>93974</v>
      </c>
      <c r="I31" s="59">
        <v>8917874</v>
      </c>
      <c r="J31" s="59">
        <v>1484085</v>
      </c>
      <c r="K31" s="59">
        <v>687825</v>
      </c>
      <c r="L31" s="59">
        <v>9227951</v>
      </c>
      <c r="M31" s="59">
        <v>11399861</v>
      </c>
      <c r="N31" s="59">
        <v>-768112</v>
      </c>
      <c r="O31" s="59">
        <v>2805478</v>
      </c>
      <c r="P31" s="59">
        <v>-128479</v>
      </c>
      <c r="Q31" s="59">
        <v>1908887</v>
      </c>
      <c r="R31" s="59">
        <v>0</v>
      </c>
      <c r="S31" s="59">
        <v>-78771</v>
      </c>
      <c r="T31" s="59">
        <v>0</v>
      </c>
      <c r="U31" s="59">
        <v>-78771</v>
      </c>
      <c r="V31" s="59">
        <v>22147851</v>
      </c>
      <c r="W31" s="59">
        <v>54813579</v>
      </c>
      <c r="X31" s="59">
        <v>-32665728</v>
      </c>
      <c r="Y31" s="60">
        <v>-59.59</v>
      </c>
      <c r="Z31" s="61">
        <v>54813579</v>
      </c>
    </row>
    <row r="32" spans="1:26" ht="12.75">
      <c r="A32" s="68" t="s">
        <v>50</v>
      </c>
      <c r="B32" s="21">
        <f>SUM(B28:B31)</f>
        <v>-10160684</v>
      </c>
      <c r="C32" s="21">
        <f>SUM(C28:C31)</f>
        <v>0</v>
      </c>
      <c r="D32" s="103">
        <f aca="true" t="shared" si="5" ref="D32:Z32">SUM(D28:D31)</f>
        <v>151354220</v>
      </c>
      <c r="E32" s="104">
        <f t="shared" si="5"/>
        <v>116706579</v>
      </c>
      <c r="F32" s="104">
        <f t="shared" si="5"/>
        <v>13078533</v>
      </c>
      <c r="G32" s="104">
        <f t="shared" si="5"/>
        <v>-1966719</v>
      </c>
      <c r="H32" s="104">
        <f t="shared" si="5"/>
        <v>2900679</v>
      </c>
      <c r="I32" s="104">
        <f t="shared" si="5"/>
        <v>14012493</v>
      </c>
      <c r="J32" s="104">
        <f t="shared" si="5"/>
        <v>1484085</v>
      </c>
      <c r="K32" s="104">
        <f t="shared" si="5"/>
        <v>1000362</v>
      </c>
      <c r="L32" s="104">
        <f t="shared" si="5"/>
        <v>22985728</v>
      </c>
      <c r="M32" s="104">
        <f t="shared" si="5"/>
        <v>25470175</v>
      </c>
      <c r="N32" s="104">
        <f t="shared" si="5"/>
        <v>11744054</v>
      </c>
      <c r="O32" s="104">
        <f t="shared" si="5"/>
        <v>4000686</v>
      </c>
      <c r="P32" s="104">
        <f t="shared" si="5"/>
        <v>-561044</v>
      </c>
      <c r="Q32" s="104">
        <f t="shared" si="5"/>
        <v>15183696</v>
      </c>
      <c r="R32" s="104">
        <f t="shared" si="5"/>
        <v>0</v>
      </c>
      <c r="S32" s="104">
        <f t="shared" si="5"/>
        <v>2410079</v>
      </c>
      <c r="T32" s="104">
        <f t="shared" si="5"/>
        <v>0</v>
      </c>
      <c r="U32" s="104">
        <f t="shared" si="5"/>
        <v>2410079</v>
      </c>
      <c r="V32" s="104">
        <f t="shared" si="5"/>
        <v>57076443</v>
      </c>
      <c r="W32" s="104">
        <f t="shared" si="5"/>
        <v>116706579</v>
      </c>
      <c r="X32" s="104">
        <f t="shared" si="5"/>
        <v>-59630136</v>
      </c>
      <c r="Y32" s="105">
        <f>+IF(W32&lt;&gt;0,(X32/W32)*100,0)</f>
        <v>-51.0940655710592</v>
      </c>
      <c r="Z32" s="106">
        <f t="shared" si="5"/>
        <v>116706579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-46426866</v>
      </c>
      <c r="C35" s="18">
        <v>0</v>
      </c>
      <c r="D35" s="58">
        <v>449199540</v>
      </c>
      <c r="E35" s="59">
        <v>117064530</v>
      </c>
      <c r="F35" s="59">
        <v>121782191</v>
      </c>
      <c r="G35" s="59">
        <v>-29801023</v>
      </c>
      <c r="H35" s="59">
        <v>-26832453</v>
      </c>
      <c r="I35" s="59">
        <v>65148715</v>
      </c>
      <c r="J35" s="59">
        <v>-13977885</v>
      </c>
      <c r="K35" s="59">
        <v>-57539227</v>
      </c>
      <c r="L35" s="59">
        <v>82018003</v>
      </c>
      <c r="M35" s="59">
        <v>10500891</v>
      </c>
      <c r="N35" s="59">
        <v>5826163</v>
      </c>
      <c r="O35" s="59">
        <v>-23216190</v>
      </c>
      <c r="P35" s="59">
        <v>3356160</v>
      </c>
      <c r="Q35" s="59">
        <v>-14033867</v>
      </c>
      <c r="R35" s="59">
        <v>-26759650</v>
      </c>
      <c r="S35" s="59">
        <v>-17913154</v>
      </c>
      <c r="T35" s="59">
        <v>0</v>
      </c>
      <c r="U35" s="59">
        <v>-44672804</v>
      </c>
      <c r="V35" s="59">
        <v>16942935</v>
      </c>
      <c r="W35" s="59">
        <v>117064530</v>
      </c>
      <c r="X35" s="59">
        <v>-100121595</v>
      </c>
      <c r="Y35" s="60">
        <v>-85.53</v>
      </c>
      <c r="Z35" s="61">
        <v>117064530</v>
      </c>
    </row>
    <row r="36" spans="1:26" ht="12.75">
      <c r="A36" s="57" t="s">
        <v>53</v>
      </c>
      <c r="B36" s="18">
        <v>-20820310</v>
      </c>
      <c r="C36" s="18">
        <v>0</v>
      </c>
      <c r="D36" s="58">
        <v>956995138</v>
      </c>
      <c r="E36" s="59">
        <v>957648436</v>
      </c>
      <c r="F36" s="59">
        <v>13078533</v>
      </c>
      <c r="G36" s="59">
        <v>-1966719</v>
      </c>
      <c r="H36" s="59">
        <v>2900679</v>
      </c>
      <c r="I36" s="59">
        <v>14012493</v>
      </c>
      <c r="J36" s="59">
        <v>1484085</v>
      </c>
      <c r="K36" s="59">
        <v>1000362</v>
      </c>
      <c r="L36" s="59">
        <v>6249245</v>
      </c>
      <c r="M36" s="59">
        <v>8733692</v>
      </c>
      <c r="N36" s="59">
        <v>9364988</v>
      </c>
      <c r="O36" s="59">
        <v>1469857</v>
      </c>
      <c r="P36" s="59">
        <v>-561044</v>
      </c>
      <c r="Q36" s="59">
        <v>10273801</v>
      </c>
      <c r="R36" s="59">
        <v>-4686362</v>
      </c>
      <c r="S36" s="59">
        <v>-223322</v>
      </c>
      <c r="T36" s="59">
        <v>0</v>
      </c>
      <c r="U36" s="59">
        <v>-4909684</v>
      </c>
      <c r="V36" s="59">
        <v>28110302</v>
      </c>
      <c r="W36" s="59">
        <v>957648436</v>
      </c>
      <c r="X36" s="59">
        <v>-929538134</v>
      </c>
      <c r="Y36" s="60">
        <v>-97.06</v>
      </c>
      <c r="Z36" s="61">
        <v>957648436</v>
      </c>
    </row>
    <row r="37" spans="1:26" ht="12.75">
      <c r="A37" s="57" t="s">
        <v>54</v>
      </c>
      <c r="B37" s="18">
        <v>12054494</v>
      </c>
      <c r="C37" s="18">
        <v>0</v>
      </c>
      <c r="D37" s="58">
        <v>-739292289</v>
      </c>
      <c r="E37" s="59">
        <v>34517000</v>
      </c>
      <c r="F37" s="59">
        <v>20460760</v>
      </c>
      <c r="G37" s="59">
        <v>3360572</v>
      </c>
      <c r="H37" s="59">
        <v>4856917</v>
      </c>
      <c r="I37" s="59">
        <v>28678249</v>
      </c>
      <c r="J37" s="59">
        <v>1247486</v>
      </c>
      <c r="K37" s="59">
        <v>17010319</v>
      </c>
      <c r="L37" s="59">
        <v>-18466296</v>
      </c>
      <c r="M37" s="59">
        <v>-208491</v>
      </c>
      <c r="N37" s="59">
        <v>-52010602</v>
      </c>
      <c r="O37" s="59">
        <v>-1420684</v>
      </c>
      <c r="P37" s="59">
        <v>0</v>
      </c>
      <c r="Q37" s="59">
        <v>-53431286</v>
      </c>
      <c r="R37" s="59">
        <v>-659270</v>
      </c>
      <c r="S37" s="59">
        <v>-314564</v>
      </c>
      <c r="T37" s="59">
        <v>0</v>
      </c>
      <c r="U37" s="59">
        <v>-973834</v>
      </c>
      <c r="V37" s="59">
        <v>-25935362</v>
      </c>
      <c r="W37" s="59">
        <v>34517000</v>
      </c>
      <c r="X37" s="59">
        <v>-60452362</v>
      </c>
      <c r="Y37" s="60">
        <v>-175.14</v>
      </c>
      <c r="Z37" s="61">
        <v>34517000</v>
      </c>
    </row>
    <row r="38" spans="1:26" ht="12.75">
      <c r="A38" s="57" t="s">
        <v>55</v>
      </c>
      <c r="B38" s="18">
        <v>118073</v>
      </c>
      <c r="C38" s="18">
        <v>0</v>
      </c>
      <c r="D38" s="58">
        <v>0</v>
      </c>
      <c r="E38" s="59">
        <v>17101289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17101289</v>
      </c>
      <c r="X38" s="59">
        <v>-17101289</v>
      </c>
      <c r="Y38" s="60">
        <v>-100</v>
      </c>
      <c r="Z38" s="61">
        <v>17101289</v>
      </c>
    </row>
    <row r="39" spans="1:26" ht="12.75">
      <c r="A39" s="57" t="s">
        <v>56</v>
      </c>
      <c r="B39" s="18">
        <v>-148559083</v>
      </c>
      <c r="C39" s="18">
        <v>0</v>
      </c>
      <c r="D39" s="58">
        <v>1994132717</v>
      </c>
      <c r="E39" s="59">
        <v>922387118</v>
      </c>
      <c r="F39" s="59">
        <v>0</v>
      </c>
      <c r="G39" s="59">
        <v>-6294949</v>
      </c>
      <c r="H39" s="59">
        <v>-3227687</v>
      </c>
      <c r="I39" s="59">
        <v>-9522636</v>
      </c>
      <c r="J39" s="59">
        <v>-1148236</v>
      </c>
      <c r="K39" s="59">
        <v>-2158785</v>
      </c>
      <c r="L39" s="59">
        <v>-3304637</v>
      </c>
      <c r="M39" s="59">
        <v>-6611658</v>
      </c>
      <c r="N39" s="59">
        <v>77661619</v>
      </c>
      <c r="O39" s="59">
        <v>-3465938</v>
      </c>
      <c r="P39" s="59">
        <v>8709617</v>
      </c>
      <c r="Q39" s="59">
        <v>82905298</v>
      </c>
      <c r="R39" s="59">
        <v>22571324</v>
      </c>
      <c r="S39" s="59">
        <v>-4121399</v>
      </c>
      <c r="T39" s="59">
        <v>0</v>
      </c>
      <c r="U39" s="59">
        <v>18449925</v>
      </c>
      <c r="V39" s="59">
        <v>85220929</v>
      </c>
      <c r="W39" s="59">
        <v>922387118</v>
      </c>
      <c r="X39" s="59">
        <v>-837166189</v>
      </c>
      <c r="Y39" s="60">
        <v>-90.76</v>
      </c>
      <c r="Z39" s="61">
        <v>922387118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4125821</v>
      </c>
      <c r="C42" s="18">
        <v>0</v>
      </c>
      <c r="D42" s="58">
        <v>-305478662</v>
      </c>
      <c r="E42" s="59">
        <v>74536138</v>
      </c>
      <c r="F42" s="59">
        <v>-25824514</v>
      </c>
      <c r="G42" s="59">
        <v>-28833365</v>
      </c>
      <c r="H42" s="59">
        <v>-25493443</v>
      </c>
      <c r="I42" s="59">
        <v>-80151322</v>
      </c>
      <c r="J42" s="59">
        <v>-21577854</v>
      </c>
      <c r="K42" s="59">
        <v>-18993531</v>
      </c>
      <c r="L42" s="59">
        <v>-27124454</v>
      </c>
      <c r="M42" s="59">
        <v>-67695839</v>
      </c>
      <c r="N42" s="59">
        <v>-23357145</v>
      </c>
      <c r="O42" s="59">
        <v>-22452561</v>
      </c>
      <c r="P42" s="59">
        <v>220052</v>
      </c>
      <c r="Q42" s="59">
        <v>-45589654</v>
      </c>
      <c r="R42" s="59">
        <v>-44242744</v>
      </c>
      <c r="S42" s="59">
        <v>-17179003</v>
      </c>
      <c r="T42" s="59">
        <v>0</v>
      </c>
      <c r="U42" s="59">
        <v>-61421747</v>
      </c>
      <c r="V42" s="59">
        <v>-254858562</v>
      </c>
      <c r="W42" s="59">
        <v>74536138</v>
      </c>
      <c r="X42" s="59">
        <v>-329394700</v>
      </c>
      <c r="Y42" s="60">
        <v>-441.93</v>
      </c>
      <c r="Z42" s="61">
        <v>74536138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-105426083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-105426083</v>
      </c>
      <c r="X43" s="59">
        <v>105426083</v>
      </c>
      <c r="Y43" s="60">
        <v>-100</v>
      </c>
      <c r="Z43" s="61">
        <v>-105426083</v>
      </c>
    </row>
    <row r="44" spans="1:26" ht="12.75">
      <c r="A44" s="57" t="s">
        <v>60</v>
      </c>
      <c r="B44" s="18">
        <v>0</v>
      </c>
      <c r="C44" s="18">
        <v>0</v>
      </c>
      <c r="D44" s="58">
        <v>395000</v>
      </c>
      <c r="E44" s="59">
        <v>0</v>
      </c>
      <c r="F44" s="59">
        <v>-32916</v>
      </c>
      <c r="G44" s="59">
        <v>0</v>
      </c>
      <c r="H44" s="59">
        <v>0</v>
      </c>
      <c r="I44" s="59">
        <v>-32916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-32916</v>
      </c>
      <c r="W44" s="59">
        <v>395000</v>
      </c>
      <c r="X44" s="59">
        <v>-427916</v>
      </c>
      <c r="Y44" s="60">
        <v>-108.33</v>
      </c>
      <c r="Z44" s="61">
        <v>0</v>
      </c>
    </row>
    <row r="45" spans="1:26" ht="12.75">
      <c r="A45" s="68" t="s">
        <v>61</v>
      </c>
      <c r="B45" s="21">
        <v>4125822</v>
      </c>
      <c r="C45" s="21">
        <v>0</v>
      </c>
      <c r="D45" s="103">
        <v>-296909096</v>
      </c>
      <c r="E45" s="104">
        <v>-22715379</v>
      </c>
      <c r="F45" s="104">
        <v>-25857430</v>
      </c>
      <c r="G45" s="104">
        <f>+F45+G42+G43+G44+G83</f>
        <v>-54690795</v>
      </c>
      <c r="H45" s="104">
        <f>+G45+H42+H43+H44+H83</f>
        <v>-80184238</v>
      </c>
      <c r="I45" s="104">
        <f>+H45</f>
        <v>-80184238</v>
      </c>
      <c r="J45" s="104">
        <f>+H45+J42+J43+J44+J83</f>
        <v>-101762092</v>
      </c>
      <c r="K45" s="104">
        <f>+J45+K42+K43+K44+K83</f>
        <v>-120755623</v>
      </c>
      <c r="L45" s="104">
        <f>+K45+L42+L43+L44+L83</f>
        <v>-147880077</v>
      </c>
      <c r="M45" s="104">
        <f>+L45</f>
        <v>-147880077</v>
      </c>
      <c r="N45" s="104">
        <f>+L45+N42+N43+N44+N83</f>
        <v>-171237222</v>
      </c>
      <c r="O45" s="104">
        <f>+N45+O42+O43+O44+O83</f>
        <v>-193689783</v>
      </c>
      <c r="P45" s="104">
        <f>+O45+P42+P43+P44+P83</f>
        <v>-193469731</v>
      </c>
      <c r="Q45" s="104">
        <f>+P45</f>
        <v>-193469731</v>
      </c>
      <c r="R45" s="104">
        <f>+P45+R42+R43+R44+R83</f>
        <v>-237712475</v>
      </c>
      <c r="S45" s="104">
        <f>+R45+S42+S43+S44+S83</f>
        <v>-254891478</v>
      </c>
      <c r="T45" s="104">
        <f>+S45+T42+T43+T44+T83</f>
        <v>-254891478</v>
      </c>
      <c r="U45" s="104">
        <f>+T45</f>
        <v>-254891478</v>
      </c>
      <c r="V45" s="104">
        <f>+U45</f>
        <v>-254891478</v>
      </c>
      <c r="W45" s="104">
        <f>+W83+W42+W43+W44</f>
        <v>-29813728</v>
      </c>
      <c r="X45" s="104">
        <f>+V45-W45</f>
        <v>-225077750</v>
      </c>
      <c r="Y45" s="105">
        <f>+IF(W45&lt;&gt;0,+(X45/W45)*100,0)</f>
        <v>754.9466809383919</v>
      </c>
      <c r="Z45" s="106">
        <v>-22715379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59.172185307272564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59.172185307272564</v>
      </c>
      <c r="X59" s="10">
        <f t="shared" si="7"/>
        <v>0</v>
      </c>
      <c r="Y59" s="10">
        <f t="shared" si="7"/>
        <v>0</v>
      </c>
      <c r="Z59" s="11">
        <f t="shared" si="7"/>
        <v>59.172185307272564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64.52102462081079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64.52102462081079</v>
      </c>
      <c r="X61" s="13">
        <f t="shared" si="7"/>
        <v>0</v>
      </c>
      <c r="Y61" s="13">
        <f t="shared" si="7"/>
        <v>0</v>
      </c>
      <c r="Z61" s="14">
        <f t="shared" si="7"/>
        <v>64.52102462081079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</v>
      </c>
      <c r="C68" s="18">
        <v>0</v>
      </c>
      <c r="D68" s="19">
        <v>17740178</v>
      </c>
      <c r="E68" s="20">
        <v>17740178</v>
      </c>
      <c r="F68" s="20">
        <v>12769251</v>
      </c>
      <c r="G68" s="20">
        <v>0</v>
      </c>
      <c r="H68" s="20">
        <v>0</v>
      </c>
      <c r="I68" s="20">
        <v>12769251</v>
      </c>
      <c r="J68" s="20">
        <v>6043269</v>
      </c>
      <c r="K68" s="20">
        <v>-566</v>
      </c>
      <c r="L68" s="20">
        <v>182</v>
      </c>
      <c r="M68" s="20">
        <v>6042885</v>
      </c>
      <c r="N68" s="20">
        <v>-30996</v>
      </c>
      <c r="O68" s="20">
        <v>-39744</v>
      </c>
      <c r="P68" s="20">
        <v>0</v>
      </c>
      <c r="Q68" s="20">
        <v>-70740</v>
      </c>
      <c r="R68" s="20">
        <v>0</v>
      </c>
      <c r="S68" s="20">
        <v>0</v>
      </c>
      <c r="T68" s="20">
        <v>0</v>
      </c>
      <c r="U68" s="20">
        <v>0</v>
      </c>
      <c r="V68" s="20">
        <v>18741396</v>
      </c>
      <c r="W68" s="20">
        <v>17740178</v>
      </c>
      <c r="X68" s="20">
        <v>0</v>
      </c>
      <c r="Y68" s="19">
        <v>0</v>
      </c>
      <c r="Z68" s="22">
        <v>17740178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14971</v>
      </c>
      <c r="C70" s="18">
        <v>0</v>
      </c>
      <c r="D70" s="19">
        <v>25738909</v>
      </c>
      <c r="E70" s="20">
        <v>14275525</v>
      </c>
      <c r="F70" s="20">
        <v>835333</v>
      </c>
      <c r="G70" s="20">
        <v>0</v>
      </c>
      <c r="H70" s="20">
        <v>0</v>
      </c>
      <c r="I70" s="20">
        <v>835333</v>
      </c>
      <c r="J70" s="20">
        <v>-3347081</v>
      </c>
      <c r="K70" s="20">
        <v>-120703</v>
      </c>
      <c r="L70" s="20">
        <v>2348746</v>
      </c>
      <c r="M70" s="20">
        <v>-1119038</v>
      </c>
      <c r="N70" s="20">
        <v>853370</v>
      </c>
      <c r="O70" s="20">
        <v>1471959</v>
      </c>
      <c r="P70" s="20">
        <v>0</v>
      </c>
      <c r="Q70" s="20">
        <v>2325329</v>
      </c>
      <c r="R70" s="20">
        <v>3486253</v>
      </c>
      <c r="S70" s="20">
        <v>834480</v>
      </c>
      <c r="T70" s="20">
        <v>0</v>
      </c>
      <c r="U70" s="20">
        <v>4320733</v>
      </c>
      <c r="V70" s="20">
        <v>6362357</v>
      </c>
      <c r="W70" s="20">
        <v>14275525</v>
      </c>
      <c r="X70" s="20">
        <v>0</v>
      </c>
      <c r="Y70" s="19">
        <v>0</v>
      </c>
      <c r="Z70" s="22">
        <v>14275525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266646</v>
      </c>
      <c r="G71" s="20">
        <v>0</v>
      </c>
      <c r="H71" s="20">
        <v>-67561</v>
      </c>
      <c r="I71" s="20">
        <v>199085</v>
      </c>
      <c r="J71" s="20">
        <v>-45208</v>
      </c>
      <c r="K71" s="20">
        <v>231813</v>
      </c>
      <c r="L71" s="20">
        <v>565851</v>
      </c>
      <c r="M71" s="20">
        <v>752456</v>
      </c>
      <c r="N71" s="20">
        <v>839370</v>
      </c>
      <c r="O71" s="20">
        <v>525458</v>
      </c>
      <c r="P71" s="20">
        <v>0</v>
      </c>
      <c r="Q71" s="20">
        <v>1364828</v>
      </c>
      <c r="R71" s="20">
        <v>0</v>
      </c>
      <c r="S71" s="20">
        <v>672859</v>
      </c>
      <c r="T71" s="20">
        <v>0</v>
      </c>
      <c r="U71" s="20">
        <v>672859</v>
      </c>
      <c r="V71" s="20">
        <v>2989228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163781</v>
      </c>
      <c r="G72" s="20">
        <v>0</v>
      </c>
      <c r="H72" s="20">
        <v>0</v>
      </c>
      <c r="I72" s="20">
        <v>163781</v>
      </c>
      <c r="J72" s="20">
        <v>325840</v>
      </c>
      <c r="K72" s="20">
        <v>162393</v>
      </c>
      <c r="L72" s="20">
        <v>162611</v>
      </c>
      <c r="M72" s="20">
        <v>650844</v>
      </c>
      <c r="N72" s="20">
        <v>162703</v>
      </c>
      <c r="O72" s="20">
        <v>167883</v>
      </c>
      <c r="P72" s="20">
        <v>0</v>
      </c>
      <c r="Q72" s="20">
        <v>330586</v>
      </c>
      <c r="R72" s="20">
        <v>0</v>
      </c>
      <c r="S72" s="20">
        <v>173307</v>
      </c>
      <c r="T72" s="20">
        <v>0</v>
      </c>
      <c r="U72" s="20">
        <v>173307</v>
      </c>
      <c r="V72" s="20">
        <v>1318518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-1</v>
      </c>
      <c r="C73" s="18">
        <v>0</v>
      </c>
      <c r="D73" s="19">
        <v>8672053</v>
      </c>
      <c r="E73" s="20">
        <v>6672054</v>
      </c>
      <c r="F73" s="20">
        <v>400126</v>
      </c>
      <c r="G73" s="20">
        <v>0</v>
      </c>
      <c r="H73" s="20">
        <v>0</v>
      </c>
      <c r="I73" s="20">
        <v>400126</v>
      </c>
      <c r="J73" s="20">
        <v>809449</v>
      </c>
      <c r="K73" s="20">
        <v>401785</v>
      </c>
      <c r="L73" s="20">
        <v>409472</v>
      </c>
      <c r="M73" s="20">
        <v>1620706</v>
      </c>
      <c r="N73" s="20">
        <v>395419</v>
      </c>
      <c r="O73" s="20">
        <v>417036</v>
      </c>
      <c r="P73" s="20">
        <v>0</v>
      </c>
      <c r="Q73" s="20">
        <v>812455</v>
      </c>
      <c r="R73" s="20">
        <v>807840</v>
      </c>
      <c r="S73" s="20">
        <v>403725</v>
      </c>
      <c r="T73" s="20">
        <v>0</v>
      </c>
      <c r="U73" s="20">
        <v>1211565</v>
      </c>
      <c r="V73" s="20">
        <v>4044852</v>
      </c>
      <c r="W73" s="20">
        <v>6672054</v>
      </c>
      <c r="X73" s="20">
        <v>0</v>
      </c>
      <c r="Y73" s="19">
        <v>0</v>
      </c>
      <c r="Z73" s="22">
        <v>6672054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-1</v>
      </c>
      <c r="C75" s="27">
        <v>0</v>
      </c>
      <c r="D75" s="28">
        <v>20227491</v>
      </c>
      <c r="E75" s="29">
        <v>10227491</v>
      </c>
      <c r="F75" s="29">
        <v>1873083</v>
      </c>
      <c r="G75" s="29">
        <v>0</v>
      </c>
      <c r="H75" s="29">
        <v>0</v>
      </c>
      <c r="I75" s="29">
        <v>1873083</v>
      </c>
      <c r="J75" s="29">
        <v>3752984</v>
      </c>
      <c r="K75" s="29">
        <v>1839912</v>
      </c>
      <c r="L75" s="29">
        <v>1944703</v>
      </c>
      <c r="M75" s="29">
        <v>7537599</v>
      </c>
      <c r="N75" s="29">
        <v>1919935</v>
      </c>
      <c r="O75" s="29">
        <v>1969641</v>
      </c>
      <c r="P75" s="29">
        <v>0</v>
      </c>
      <c r="Q75" s="29">
        <v>3889576</v>
      </c>
      <c r="R75" s="29">
        <v>0</v>
      </c>
      <c r="S75" s="29">
        <v>87121</v>
      </c>
      <c r="T75" s="29">
        <v>0</v>
      </c>
      <c r="U75" s="29">
        <v>87121</v>
      </c>
      <c r="V75" s="29">
        <v>13387379</v>
      </c>
      <c r="W75" s="29">
        <v>10227491</v>
      </c>
      <c r="X75" s="29">
        <v>0</v>
      </c>
      <c r="Y75" s="28">
        <v>0</v>
      </c>
      <c r="Z75" s="30">
        <v>10227491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10497251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10497251</v>
      </c>
      <c r="X77" s="20">
        <v>0</v>
      </c>
      <c r="Y77" s="19">
        <v>0</v>
      </c>
      <c r="Z77" s="22">
        <v>10497251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9210715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9210715</v>
      </c>
      <c r="X79" s="20">
        <v>0</v>
      </c>
      <c r="Y79" s="19">
        <v>0</v>
      </c>
      <c r="Z79" s="22">
        <v>9210715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9210715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9210715</v>
      </c>
      <c r="X81" s="20">
        <v>0</v>
      </c>
      <c r="Y81" s="19">
        <v>0</v>
      </c>
      <c r="Z81" s="22">
        <v>9210715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</v>
      </c>
      <c r="C83" s="18"/>
      <c r="D83" s="19">
        <v>8174566</v>
      </c>
      <c r="E83" s="20">
        <v>8174566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681217</v>
      </c>
      <c r="X83" s="20"/>
      <c r="Y83" s="19"/>
      <c r="Z83" s="22">
        <v>8174566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119183221</v>
      </c>
      <c r="C5" s="18">
        <v>0</v>
      </c>
      <c r="D5" s="58">
        <v>112400000</v>
      </c>
      <c r="E5" s="59">
        <v>112400000</v>
      </c>
      <c r="F5" s="59">
        <v>12339645</v>
      </c>
      <c r="G5" s="59">
        <v>9438848</v>
      </c>
      <c r="H5" s="59">
        <v>9587368</v>
      </c>
      <c r="I5" s="59">
        <v>31365861</v>
      </c>
      <c r="J5" s="59">
        <v>9603377</v>
      </c>
      <c r="K5" s="59">
        <v>9567863</v>
      </c>
      <c r="L5" s="59">
        <v>9499932</v>
      </c>
      <c r="M5" s="59">
        <v>28671172</v>
      </c>
      <c r="N5" s="59">
        <v>10681904</v>
      </c>
      <c r="O5" s="59">
        <v>10025793</v>
      </c>
      <c r="P5" s="59">
        <v>9530269</v>
      </c>
      <c r="Q5" s="59">
        <v>30237966</v>
      </c>
      <c r="R5" s="59">
        <v>9531542</v>
      </c>
      <c r="S5" s="59">
        <v>9792214</v>
      </c>
      <c r="T5" s="59">
        <v>10488815</v>
      </c>
      <c r="U5" s="59">
        <v>29812571</v>
      </c>
      <c r="V5" s="59">
        <v>120087570</v>
      </c>
      <c r="W5" s="59">
        <v>112400000</v>
      </c>
      <c r="X5" s="59">
        <v>7687570</v>
      </c>
      <c r="Y5" s="60">
        <v>6.84</v>
      </c>
      <c r="Z5" s="61">
        <v>112400000</v>
      </c>
    </row>
    <row r="6" spans="1:26" ht="12.75">
      <c r="A6" s="57" t="s">
        <v>32</v>
      </c>
      <c r="B6" s="18">
        <v>486501494</v>
      </c>
      <c r="C6" s="18">
        <v>0</v>
      </c>
      <c r="D6" s="58">
        <v>611052658</v>
      </c>
      <c r="E6" s="59">
        <v>604052656</v>
      </c>
      <c r="F6" s="59">
        <v>139297861</v>
      </c>
      <c r="G6" s="59">
        <v>-33668986</v>
      </c>
      <c r="H6" s="59">
        <v>61115991</v>
      </c>
      <c r="I6" s="59">
        <v>166744866</v>
      </c>
      <c r="J6" s="59">
        <v>56512985</v>
      </c>
      <c r="K6" s="59">
        <v>43261899</v>
      </c>
      <c r="L6" s="59">
        <v>40282670</v>
      </c>
      <c r="M6" s="59">
        <v>140057554</v>
      </c>
      <c r="N6" s="59">
        <v>38795169</v>
      </c>
      <c r="O6" s="59">
        <v>39303803</v>
      </c>
      <c r="P6" s="59">
        <v>37392395</v>
      </c>
      <c r="Q6" s="59">
        <v>115491367</v>
      </c>
      <c r="R6" s="59">
        <v>55647840</v>
      </c>
      <c r="S6" s="59">
        <v>41254713</v>
      </c>
      <c r="T6" s="59">
        <v>32902193</v>
      </c>
      <c r="U6" s="59">
        <v>129804746</v>
      </c>
      <c r="V6" s="59">
        <v>552098533</v>
      </c>
      <c r="W6" s="59">
        <v>604052656</v>
      </c>
      <c r="X6" s="59">
        <v>-51954123</v>
      </c>
      <c r="Y6" s="60">
        <v>-8.6</v>
      </c>
      <c r="Z6" s="61">
        <v>604052656</v>
      </c>
    </row>
    <row r="7" spans="1:26" ht="12.75">
      <c r="A7" s="57" t="s">
        <v>33</v>
      </c>
      <c r="B7" s="18">
        <v>9615815</v>
      </c>
      <c r="C7" s="18">
        <v>0</v>
      </c>
      <c r="D7" s="58">
        <v>4301000</v>
      </c>
      <c r="E7" s="59">
        <v>4301000</v>
      </c>
      <c r="F7" s="59">
        <v>248036</v>
      </c>
      <c r="G7" s="59">
        <v>650522</v>
      </c>
      <c r="H7" s="59">
        <v>158822</v>
      </c>
      <c r="I7" s="59">
        <v>1057380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218288</v>
      </c>
      <c r="P7" s="59">
        <v>799272</v>
      </c>
      <c r="Q7" s="59">
        <v>1017560</v>
      </c>
      <c r="R7" s="59">
        <v>262203</v>
      </c>
      <c r="S7" s="59">
        <v>-1362597</v>
      </c>
      <c r="T7" s="59">
        <v>271866</v>
      </c>
      <c r="U7" s="59">
        <v>-828528</v>
      </c>
      <c r="V7" s="59">
        <v>1246412</v>
      </c>
      <c r="W7" s="59">
        <v>4301000</v>
      </c>
      <c r="X7" s="59">
        <v>-3054588</v>
      </c>
      <c r="Y7" s="60">
        <v>-71.02</v>
      </c>
      <c r="Z7" s="61">
        <v>4301000</v>
      </c>
    </row>
    <row r="8" spans="1:26" ht="12.75">
      <c r="A8" s="57" t="s">
        <v>34</v>
      </c>
      <c r="B8" s="18">
        <v>17896089</v>
      </c>
      <c r="C8" s="18">
        <v>0</v>
      </c>
      <c r="D8" s="58">
        <v>416300150</v>
      </c>
      <c r="E8" s="59">
        <v>422631880</v>
      </c>
      <c r="F8" s="59">
        <v>163872000</v>
      </c>
      <c r="G8" s="59">
        <v>3583000</v>
      </c>
      <c r="H8" s="59">
        <v>0</v>
      </c>
      <c r="I8" s="59">
        <v>167455000</v>
      </c>
      <c r="J8" s="59">
        <v>0</v>
      </c>
      <c r="K8" s="59">
        <v>2687000</v>
      </c>
      <c r="L8" s="59">
        <v>127772000</v>
      </c>
      <c r="M8" s="59">
        <v>130459000</v>
      </c>
      <c r="N8" s="59">
        <v>0</v>
      </c>
      <c r="O8" s="59">
        <v>338840</v>
      </c>
      <c r="P8" s="59">
        <v>115094000</v>
      </c>
      <c r="Q8" s="59">
        <v>115432840</v>
      </c>
      <c r="R8" s="59">
        <v>70000</v>
      </c>
      <c r="S8" s="59">
        <v>0</v>
      </c>
      <c r="T8" s="59">
        <v>0</v>
      </c>
      <c r="U8" s="59">
        <v>70000</v>
      </c>
      <c r="V8" s="59">
        <v>413416840</v>
      </c>
      <c r="W8" s="59">
        <v>422631880</v>
      </c>
      <c r="X8" s="59">
        <v>-9215040</v>
      </c>
      <c r="Y8" s="60">
        <v>-2.18</v>
      </c>
      <c r="Z8" s="61">
        <v>422631880</v>
      </c>
    </row>
    <row r="9" spans="1:26" ht="12.75">
      <c r="A9" s="57" t="s">
        <v>35</v>
      </c>
      <c r="B9" s="18">
        <v>418216520</v>
      </c>
      <c r="C9" s="18">
        <v>0</v>
      </c>
      <c r="D9" s="58">
        <v>125572650</v>
      </c>
      <c r="E9" s="59">
        <v>125572650</v>
      </c>
      <c r="F9" s="59">
        <v>9245552</v>
      </c>
      <c r="G9" s="59">
        <v>6106168</v>
      </c>
      <c r="H9" s="59">
        <v>9934470</v>
      </c>
      <c r="I9" s="59">
        <v>25286190</v>
      </c>
      <c r="J9" s="59">
        <v>3415469</v>
      </c>
      <c r="K9" s="59">
        <v>6890996</v>
      </c>
      <c r="L9" s="59">
        <v>8977506</v>
      </c>
      <c r="M9" s="59">
        <v>19283971</v>
      </c>
      <c r="N9" s="59">
        <v>1029186</v>
      </c>
      <c r="O9" s="59">
        <v>6009674</v>
      </c>
      <c r="P9" s="59">
        <v>6974012</v>
      </c>
      <c r="Q9" s="59">
        <v>14012872</v>
      </c>
      <c r="R9" s="59">
        <v>4239916</v>
      </c>
      <c r="S9" s="59">
        <v>3763528</v>
      </c>
      <c r="T9" s="59">
        <v>10890915</v>
      </c>
      <c r="U9" s="59">
        <v>18894359</v>
      </c>
      <c r="V9" s="59">
        <v>77477392</v>
      </c>
      <c r="W9" s="59">
        <v>125572650</v>
      </c>
      <c r="X9" s="59">
        <v>-48095258</v>
      </c>
      <c r="Y9" s="60">
        <v>-38.3</v>
      </c>
      <c r="Z9" s="61">
        <v>125572650</v>
      </c>
    </row>
    <row r="10" spans="1:26" ht="20.25">
      <c r="A10" s="62" t="s">
        <v>109</v>
      </c>
      <c r="B10" s="63">
        <f>SUM(B5:B9)</f>
        <v>1051413139</v>
      </c>
      <c r="C10" s="63">
        <f>SUM(C5:C9)</f>
        <v>0</v>
      </c>
      <c r="D10" s="64">
        <f aca="true" t="shared" si="0" ref="D10:Z10">SUM(D5:D9)</f>
        <v>1269626458</v>
      </c>
      <c r="E10" s="65">
        <f t="shared" si="0"/>
        <v>1268958186</v>
      </c>
      <c r="F10" s="65">
        <f t="shared" si="0"/>
        <v>325003094</v>
      </c>
      <c r="G10" s="65">
        <f t="shared" si="0"/>
        <v>-13890448</v>
      </c>
      <c r="H10" s="65">
        <f t="shared" si="0"/>
        <v>80796651</v>
      </c>
      <c r="I10" s="65">
        <f t="shared" si="0"/>
        <v>391909297</v>
      </c>
      <c r="J10" s="65">
        <f t="shared" si="0"/>
        <v>69531831</v>
      </c>
      <c r="K10" s="65">
        <f t="shared" si="0"/>
        <v>62407758</v>
      </c>
      <c r="L10" s="65">
        <f t="shared" si="0"/>
        <v>186532108</v>
      </c>
      <c r="M10" s="65">
        <f t="shared" si="0"/>
        <v>318471697</v>
      </c>
      <c r="N10" s="65">
        <f t="shared" si="0"/>
        <v>50506259</v>
      </c>
      <c r="O10" s="65">
        <f t="shared" si="0"/>
        <v>55896398</v>
      </c>
      <c r="P10" s="65">
        <f t="shared" si="0"/>
        <v>169789948</v>
      </c>
      <c r="Q10" s="65">
        <f t="shared" si="0"/>
        <v>276192605</v>
      </c>
      <c r="R10" s="65">
        <f t="shared" si="0"/>
        <v>69751501</v>
      </c>
      <c r="S10" s="65">
        <f t="shared" si="0"/>
        <v>53447858</v>
      </c>
      <c r="T10" s="65">
        <f t="shared" si="0"/>
        <v>54553789</v>
      </c>
      <c r="U10" s="65">
        <f t="shared" si="0"/>
        <v>177753148</v>
      </c>
      <c r="V10" s="65">
        <f t="shared" si="0"/>
        <v>1164326747</v>
      </c>
      <c r="W10" s="65">
        <f t="shared" si="0"/>
        <v>1268958186</v>
      </c>
      <c r="X10" s="65">
        <f t="shared" si="0"/>
        <v>-104631439</v>
      </c>
      <c r="Y10" s="66">
        <f>+IF(W10&lt;&gt;0,(X10/W10)*100,0)</f>
        <v>-8.24545994930049</v>
      </c>
      <c r="Z10" s="67">
        <f t="shared" si="0"/>
        <v>1268958186</v>
      </c>
    </row>
    <row r="11" spans="1:26" ht="12.75">
      <c r="A11" s="57" t="s">
        <v>36</v>
      </c>
      <c r="B11" s="18">
        <v>244960598</v>
      </c>
      <c r="C11" s="18">
        <v>0</v>
      </c>
      <c r="D11" s="58">
        <v>357557331</v>
      </c>
      <c r="E11" s="59">
        <v>331772474</v>
      </c>
      <c r="F11" s="59">
        <v>28058860</v>
      </c>
      <c r="G11" s="59">
        <v>25804134</v>
      </c>
      <c r="H11" s="59">
        <v>25652486</v>
      </c>
      <c r="I11" s="59">
        <v>79515480</v>
      </c>
      <c r="J11" s="59">
        <v>2210</v>
      </c>
      <c r="K11" s="59">
        <v>25894871</v>
      </c>
      <c r="L11" s="59">
        <v>26394951</v>
      </c>
      <c r="M11" s="59">
        <v>52292032</v>
      </c>
      <c r="N11" s="59">
        <v>26408367</v>
      </c>
      <c r="O11" s="59">
        <v>27401097</v>
      </c>
      <c r="P11" s="59">
        <v>25978183</v>
      </c>
      <c r="Q11" s="59">
        <v>79787647</v>
      </c>
      <c r="R11" s="59">
        <v>25442380</v>
      </c>
      <c r="S11" s="59">
        <v>24828197</v>
      </c>
      <c r="T11" s="59">
        <v>28072639</v>
      </c>
      <c r="U11" s="59">
        <v>78343216</v>
      </c>
      <c r="V11" s="59">
        <v>289938375</v>
      </c>
      <c r="W11" s="59">
        <v>331772474</v>
      </c>
      <c r="X11" s="59">
        <v>-41834099</v>
      </c>
      <c r="Y11" s="60">
        <v>-12.61</v>
      </c>
      <c r="Z11" s="61">
        <v>331772474</v>
      </c>
    </row>
    <row r="12" spans="1:26" ht="12.75">
      <c r="A12" s="57" t="s">
        <v>37</v>
      </c>
      <c r="B12" s="18">
        <v>26136303</v>
      </c>
      <c r="C12" s="18">
        <v>0</v>
      </c>
      <c r="D12" s="58">
        <v>28967131</v>
      </c>
      <c r="E12" s="59">
        <v>28967131</v>
      </c>
      <c r="F12" s="59">
        <v>2197017</v>
      </c>
      <c r="G12" s="59">
        <v>2196104</v>
      </c>
      <c r="H12" s="59">
        <v>2195108</v>
      </c>
      <c r="I12" s="59">
        <v>6588229</v>
      </c>
      <c r="J12" s="59">
        <v>19292</v>
      </c>
      <c r="K12" s="59">
        <v>19292</v>
      </c>
      <c r="L12" s="59">
        <v>1796332</v>
      </c>
      <c r="M12" s="59">
        <v>1834916</v>
      </c>
      <c r="N12" s="59">
        <v>1709632</v>
      </c>
      <c r="O12" s="59">
        <v>1741760</v>
      </c>
      <c r="P12" s="59">
        <v>2155096</v>
      </c>
      <c r="Q12" s="59">
        <v>5606488</v>
      </c>
      <c r="R12" s="59">
        <v>2162390</v>
      </c>
      <c r="S12" s="59">
        <v>2811291</v>
      </c>
      <c r="T12" s="59">
        <v>2238868</v>
      </c>
      <c r="U12" s="59">
        <v>7212549</v>
      </c>
      <c r="V12" s="59">
        <v>21242182</v>
      </c>
      <c r="W12" s="59">
        <v>28967131</v>
      </c>
      <c r="X12" s="59">
        <v>-7724949</v>
      </c>
      <c r="Y12" s="60">
        <v>-26.67</v>
      </c>
      <c r="Z12" s="61">
        <v>28967131</v>
      </c>
    </row>
    <row r="13" spans="1:26" ht="12.75">
      <c r="A13" s="57" t="s">
        <v>110</v>
      </c>
      <c r="B13" s="18">
        <v>127724092</v>
      </c>
      <c r="C13" s="18">
        <v>0</v>
      </c>
      <c r="D13" s="58">
        <v>134196513</v>
      </c>
      <c r="E13" s="59">
        <v>130083000</v>
      </c>
      <c r="F13" s="59">
        <v>0</v>
      </c>
      <c r="G13" s="59">
        <v>0</v>
      </c>
      <c r="H13" s="59">
        <v>0</v>
      </c>
      <c r="I13" s="59">
        <v>0</v>
      </c>
      <c r="J13" s="59">
        <v>45337</v>
      </c>
      <c r="K13" s="59">
        <v>0</v>
      </c>
      <c r="L13" s="59">
        <v>0</v>
      </c>
      <c r="M13" s="59">
        <v>45337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45337</v>
      </c>
      <c r="W13" s="59">
        <v>130083000</v>
      </c>
      <c r="X13" s="59">
        <v>-130037663</v>
      </c>
      <c r="Y13" s="60">
        <v>-99.97</v>
      </c>
      <c r="Z13" s="61">
        <v>130083000</v>
      </c>
    </row>
    <row r="14" spans="1:26" ht="12.75">
      <c r="A14" s="57" t="s">
        <v>38</v>
      </c>
      <c r="B14" s="18">
        <v>11287372</v>
      </c>
      <c r="C14" s="18">
        <v>0</v>
      </c>
      <c r="D14" s="58">
        <v>14658315</v>
      </c>
      <c r="E14" s="59">
        <v>14658314</v>
      </c>
      <c r="F14" s="59">
        <v>342887</v>
      </c>
      <c r="G14" s="59">
        <v>167384</v>
      </c>
      <c r="H14" s="59">
        <v>1939731</v>
      </c>
      <c r="I14" s="59">
        <v>2450002</v>
      </c>
      <c r="J14" s="59">
        <v>0</v>
      </c>
      <c r="K14" s="59">
        <v>0</v>
      </c>
      <c r="L14" s="59">
        <v>0</v>
      </c>
      <c r="M14" s="59">
        <v>0</v>
      </c>
      <c r="N14" s="59">
        <v>1780292</v>
      </c>
      <c r="O14" s="59">
        <v>0</v>
      </c>
      <c r="P14" s="59">
        <v>1777786</v>
      </c>
      <c r="Q14" s="59">
        <v>3558078</v>
      </c>
      <c r="R14" s="59">
        <v>1969148</v>
      </c>
      <c r="S14" s="59">
        <v>1092050</v>
      </c>
      <c r="T14" s="59">
        <v>1774994</v>
      </c>
      <c r="U14" s="59">
        <v>4836192</v>
      </c>
      <c r="V14" s="59">
        <v>10844272</v>
      </c>
      <c r="W14" s="59">
        <v>14658314</v>
      </c>
      <c r="X14" s="59">
        <v>-3814042</v>
      </c>
      <c r="Y14" s="60">
        <v>-26.02</v>
      </c>
      <c r="Z14" s="61">
        <v>14658314</v>
      </c>
    </row>
    <row r="15" spans="1:26" ht="12.75">
      <c r="A15" s="57" t="s">
        <v>39</v>
      </c>
      <c r="B15" s="18">
        <v>426850780</v>
      </c>
      <c r="C15" s="18">
        <v>0</v>
      </c>
      <c r="D15" s="58">
        <v>474608249</v>
      </c>
      <c r="E15" s="59">
        <v>460638267</v>
      </c>
      <c r="F15" s="59">
        <v>4261650</v>
      </c>
      <c r="G15" s="59">
        <v>11810787</v>
      </c>
      <c r="H15" s="59">
        <v>57253950</v>
      </c>
      <c r="I15" s="59">
        <v>73326387</v>
      </c>
      <c r="J15" s="59">
        <v>27212767</v>
      </c>
      <c r="K15" s="59">
        <v>22402549</v>
      </c>
      <c r="L15" s="59">
        <v>634338</v>
      </c>
      <c r="M15" s="59">
        <v>50249654</v>
      </c>
      <c r="N15" s="59">
        <v>11411513</v>
      </c>
      <c r="O15" s="59">
        <v>8820779</v>
      </c>
      <c r="P15" s="59">
        <v>63033076</v>
      </c>
      <c r="Q15" s="59">
        <v>83265368</v>
      </c>
      <c r="R15" s="59">
        <v>6178124</v>
      </c>
      <c r="S15" s="59">
        <v>18684224</v>
      </c>
      <c r="T15" s="59">
        <v>22320838</v>
      </c>
      <c r="U15" s="59">
        <v>47183186</v>
      </c>
      <c r="V15" s="59">
        <v>254024595</v>
      </c>
      <c r="W15" s="59">
        <v>460638267</v>
      </c>
      <c r="X15" s="59">
        <v>-206613672</v>
      </c>
      <c r="Y15" s="60">
        <v>-44.85</v>
      </c>
      <c r="Z15" s="61">
        <v>460638267</v>
      </c>
    </row>
    <row r="16" spans="1:26" ht="12.75">
      <c r="A16" s="57" t="s">
        <v>34</v>
      </c>
      <c r="B16" s="18">
        <v>25758989</v>
      </c>
      <c r="C16" s="18">
        <v>0</v>
      </c>
      <c r="D16" s="58">
        <v>36021812</v>
      </c>
      <c r="E16" s="59">
        <v>39960732</v>
      </c>
      <c r="F16" s="59">
        <v>951660</v>
      </c>
      <c r="G16" s="59">
        <v>1614239</v>
      </c>
      <c r="H16" s="59">
        <v>1249524</v>
      </c>
      <c r="I16" s="59">
        <v>3815423</v>
      </c>
      <c r="J16" s="59">
        <v>537036</v>
      </c>
      <c r="K16" s="59">
        <v>641015</v>
      </c>
      <c r="L16" s="59">
        <v>770281</v>
      </c>
      <c r="M16" s="59">
        <v>1948332</v>
      </c>
      <c r="N16" s="59">
        <v>7826743</v>
      </c>
      <c r="O16" s="59">
        <v>3159923</v>
      </c>
      <c r="P16" s="59">
        <v>4353104</v>
      </c>
      <c r="Q16" s="59">
        <v>15339770</v>
      </c>
      <c r="R16" s="59">
        <v>1114075</v>
      </c>
      <c r="S16" s="59">
        <v>365927</v>
      </c>
      <c r="T16" s="59">
        <v>8012599</v>
      </c>
      <c r="U16" s="59">
        <v>9492601</v>
      </c>
      <c r="V16" s="59">
        <v>30596126</v>
      </c>
      <c r="W16" s="59">
        <v>39960732</v>
      </c>
      <c r="X16" s="59">
        <v>-9364606</v>
      </c>
      <c r="Y16" s="60">
        <v>-23.43</v>
      </c>
      <c r="Z16" s="61">
        <v>39960732</v>
      </c>
    </row>
    <row r="17" spans="1:26" ht="12.75">
      <c r="A17" s="57" t="s">
        <v>40</v>
      </c>
      <c r="B17" s="18">
        <v>236468679</v>
      </c>
      <c r="C17" s="18">
        <v>0</v>
      </c>
      <c r="D17" s="58">
        <v>267887598</v>
      </c>
      <c r="E17" s="59">
        <v>242296100</v>
      </c>
      <c r="F17" s="59">
        <v>12096887</v>
      </c>
      <c r="G17" s="59">
        <v>18242043</v>
      </c>
      <c r="H17" s="59">
        <v>19601732</v>
      </c>
      <c r="I17" s="59">
        <v>49940662</v>
      </c>
      <c r="J17" s="59">
        <v>9964984</v>
      </c>
      <c r="K17" s="59">
        <v>15399155</v>
      </c>
      <c r="L17" s="59">
        <v>16422286</v>
      </c>
      <c r="M17" s="59">
        <v>41786425</v>
      </c>
      <c r="N17" s="59">
        <v>10946784</v>
      </c>
      <c r="O17" s="59">
        <v>12832494</v>
      </c>
      <c r="P17" s="59">
        <v>17494251</v>
      </c>
      <c r="Q17" s="59">
        <v>41273529</v>
      </c>
      <c r="R17" s="59">
        <v>8461645</v>
      </c>
      <c r="S17" s="59">
        <v>8797564</v>
      </c>
      <c r="T17" s="59">
        <v>15417716</v>
      </c>
      <c r="U17" s="59">
        <v>32676925</v>
      </c>
      <c r="V17" s="59">
        <v>165677541</v>
      </c>
      <c r="W17" s="59">
        <v>242296100</v>
      </c>
      <c r="X17" s="59">
        <v>-76618559</v>
      </c>
      <c r="Y17" s="60">
        <v>-31.62</v>
      </c>
      <c r="Z17" s="61">
        <v>242296100</v>
      </c>
    </row>
    <row r="18" spans="1:26" ht="12.75">
      <c r="A18" s="68" t="s">
        <v>41</v>
      </c>
      <c r="B18" s="69">
        <f>SUM(B11:B17)</f>
        <v>1099186813</v>
      </c>
      <c r="C18" s="69">
        <f>SUM(C11:C17)</f>
        <v>0</v>
      </c>
      <c r="D18" s="70">
        <f aca="true" t="shared" si="1" ref="D18:Z18">SUM(D11:D17)</f>
        <v>1313896949</v>
      </c>
      <c r="E18" s="71">
        <f t="shared" si="1"/>
        <v>1248376018</v>
      </c>
      <c r="F18" s="71">
        <f t="shared" si="1"/>
        <v>47908961</v>
      </c>
      <c r="G18" s="71">
        <f t="shared" si="1"/>
        <v>59834691</v>
      </c>
      <c r="H18" s="71">
        <f t="shared" si="1"/>
        <v>107892531</v>
      </c>
      <c r="I18" s="71">
        <f t="shared" si="1"/>
        <v>215636183</v>
      </c>
      <c r="J18" s="71">
        <f t="shared" si="1"/>
        <v>37781626</v>
      </c>
      <c r="K18" s="71">
        <f t="shared" si="1"/>
        <v>64356882</v>
      </c>
      <c r="L18" s="71">
        <f t="shared" si="1"/>
        <v>46018188</v>
      </c>
      <c r="M18" s="71">
        <f t="shared" si="1"/>
        <v>148156696</v>
      </c>
      <c r="N18" s="71">
        <f t="shared" si="1"/>
        <v>60083331</v>
      </c>
      <c r="O18" s="71">
        <f t="shared" si="1"/>
        <v>53956053</v>
      </c>
      <c r="P18" s="71">
        <f t="shared" si="1"/>
        <v>114791496</v>
      </c>
      <c r="Q18" s="71">
        <f t="shared" si="1"/>
        <v>228830880</v>
      </c>
      <c r="R18" s="71">
        <f t="shared" si="1"/>
        <v>45327762</v>
      </c>
      <c r="S18" s="71">
        <f t="shared" si="1"/>
        <v>56579253</v>
      </c>
      <c r="T18" s="71">
        <f t="shared" si="1"/>
        <v>77837654</v>
      </c>
      <c r="U18" s="71">
        <f t="shared" si="1"/>
        <v>179744669</v>
      </c>
      <c r="V18" s="71">
        <f t="shared" si="1"/>
        <v>772368428</v>
      </c>
      <c r="W18" s="71">
        <f t="shared" si="1"/>
        <v>1248376018</v>
      </c>
      <c r="X18" s="71">
        <f t="shared" si="1"/>
        <v>-476007590</v>
      </c>
      <c r="Y18" s="66">
        <f>+IF(W18&lt;&gt;0,(X18/W18)*100,0)</f>
        <v>-38.13014533574611</v>
      </c>
      <c r="Z18" s="72">
        <f t="shared" si="1"/>
        <v>1248376018</v>
      </c>
    </row>
    <row r="19" spans="1:26" ht="12.75">
      <c r="A19" s="68" t="s">
        <v>42</v>
      </c>
      <c r="B19" s="73">
        <f>+B10-B18</f>
        <v>-47773674</v>
      </c>
      <c r="C19" s="73">
        <f>+C10-C18</f>
        <v>0</v>
      </c>
      <c r="D19" s="74">
        <f aca="true" t="shared" si="2" ref="D19:Z19">+D10-D18</f>
        <v>-44270491</v>
      </c>
      <c r="E19" s="75">
        <f t="shared" si="2"/>
        <v>20582168</v>
      </c>
      <c r="F19" s="75">
        <f t="shared" si="2"/>
        <v>277094133</v>
      </c>
      <c r="G19" s="75">
        <f t="shared" si="2"/>
        <v>-73725139</v>
      </c>
      <c r="H19" s="75">
        <f t="shared" si="2"/>
        <v>-27095880</v>
      </c>
      <c r="I19" s="75">
        <f t="shared" si="2"/>
        <v>176273114</v>
      </c>
      <c r="J19" s="75">
        <f t="shared" si="2"/>
        <v>31750205</v>
      </c>
      <c r="K19" s="75">
        <f t="shared" si="2"/>
        <v>-1949124</v>
      </c>
      <c r="L19" s="75">
        <f t="shared" si="2"/>
        <v>140513920</v>
      </c>
      <c r="M19" s="75">
        <f t="shared" si="2"/>
        <v>170315001</v>
      </c>
      <c r="N19" s="75">
        <f t="shared" si="2"/>
        <v>-9577072</v>
      </c>
      <c r="O19" s="75">
        <f t="shared" si="2"/>
        <v>1940345</v>
      </c>
      <c r="P19" s="75">
        <f t="shared" si="2"/>
        <v>54998452</v>
      </c>
      <c r="Q19" s="75">
        <f t="shared" si="2"/>
        <v>47361725</v>
      </c>
      <c r="R19" s="75">
        <f t="shared" si="2"/>
        <v>24423739</v>
      </c>
      <c r="S19" s="75">
        <f t="shared" si="2"/>
        <v>-3131395</v>
      </c>
      <c r="T19" s="75">
        <f t="shared" si="2"/>
        <v>-23283865</v>
      </c>
      <c r="U19" s="75">
        <f t="shared" si="2"/>
        <v>-1991521</v>
      </c>
      <c r="V19" s="75">
        <f t="shared" si="2"/>
        <v>391958319</v>
      </c>
      <c r="W19" s="75">
        <f>IF(E10=E18,0,W10-W18)</f>
        <v>20582168</v>
      </c>
      <c r="X19" s="75">
        <f t="shared" si="2"/>
        <v>371376151</v>
      </c>
      <c r="Y19" s="76">
        <f>+IF(W19&lt;&gt;0,(X19/W19)*100,0)</f>
        <v>1804.3587585136806</v>
      </c>
      <c r="Z19" s="77">
        <f t="shared" si="2"/>
        <v>20582168</v>
      </c>
    </row>
    <row r="20" spans="1:26" ht="20.25">
      <c r="A20" s="78" t="s">
        <v>43</v>
      </c>
      <c r="B20" s="79">
        <v>76150622</v>
      </c>
      <c r="C20" s="79">
        <v>0</v>
      </c>
      <c r="D20" s="80">
        <v>89549850</v>
      </c>
      <c r="E20" s="81">
        <v>89549850</v>
      </c>
      <c r="F20" s="81">
        <v>31236000</v>
      </c>
      <c r="G20" s="81">
        <v>0</v>
      </c>
      <c r="H20" s="81">
        <v>0</v>
      </c>
      <c r="I20" s="81">
        <v>31236000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94263000</v>
      </c>
      <c r="Q20" s="81">
        <v>94263000</v>
      </c>
      <c r="R20" s="81">
        <v>0</v>
      </c>
      <c r="S20" s="81">
        <v>0</v>
      </c>
      <c r="T20" s="81">
        <v>0</v>
      </c>
      <c r="U20" s="81">
        <v>0</v>
      </c>
      <c r="V20" s="81">
        <v>125499000</v>
      </c>
      <c r="W20" s="81">
        <v>89549850</v>
      </c>
      <c r="X20" s="81">
        <v>35949150</v>
      </c>
      <c r="Y20" s="82">
        <v>40.14</v>
      </c>
      <c r="Z20" s="83">
        <v>89549850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10000000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10000000</v>
      </c>
      <c r="X21" s="87">
        <v>-10000000</v>
      </c>
      <c r="Y21" s="88">
        <v>-100</v>
      </c>
      <c r="Z21" s="89">
        <v>10000000</v>
      </c>
    </row>
    <row r="22" spans="1:26" ht="12.75">
      <c r="A22" s="90" t="s">
        <v>112</v>
      </c>
      <c r="B22" s="91">
        <f>SUM(B19:B21)</f>
        <v>28376948</v>
      </c>
      <c r="C22" s="91">
        <f>SUM(C19:C21)</f>
        <v>0</v>
      </c>
      <c r="D22" s="92">
        <f aca="true" t="shared" si="3" ref="D22:Z22">SUM(D19:D21)</f>
        <v>45279359</v>
      </c>
      <c r="E22" s="93">
        <f t="shared" si="3"/>
        <v>120132018</v>
      </c>
      <c r="F22" s="93">
        <f t="shared" si="3"/>
        <v>308330133</v>
      </c>
      <c r="G22" s="93">
        <f t="shared" si="3"/>
        <v>-73725139</v>
      </c>
      <c r="H22" s="93">
        <f t="shared" si="3"/>
        <v>-27095880</v>
      </c>
      <c r="I22" s="93">
        <f t="shared" si="3"/>
        <v>207509114</v>
      </c>
      <c r="J22" s="93">
        <f t="shared" si="3"/>
        <v>31750205</v>
      </c>
      <c r="K22" s="93">
        <f t="shared" si="3"/>
        <v>-1949124</v>
      </c>
      <c r="L22" s="93">
        <f t="shared" si="3"/>
        <v>140513920</v>
      </c>
      <c r="M22" s="93">
        <f t="shared" si="3"/>
        <v>170315001</v>
      </c>
      <c r="N22" s="93">
        <f t="shared" si="3"/>
        <v>-9577072</v>
      </c>
      <c r="O22" s="93">
        <f t="shared" si="3"/>
        <v>1940345</v>
      </c>
      <c r="P22" s="93">
        <f t="shared" si="3"/>
        <v>149261452</v>
      </c>
      <c r="Q22" s="93">
        <f t="shared" si="3"/>
        <v>141624725</v>
      </c>
      <c r="R22" s="93">
        <f t="shared" si="3"/>
        <v>24423739</v>
      </c>
      <c r="S22" s="93">
        <f t="shared" si="3"/>
        <v>-3131395</v>
      </c>
      <c r="T22" s="93">
        <f t="shared" si="3"/>
        <v>-23283865</v>
      </c>
      <c r="U22" s="93">
        <f t="shared" si="3"/>
        <v>-1991521</v>
      </c>
      <c r="V22" s="93">
        <f t="shared" si="3"/>
        <v>517457319</v>
      </c>
      <c r="W22" s="93">
        <f t="shared" si="3"/>
        <v>120132018</v>
      </c>
      <c r="X22" s="93">
        <f t="shared" si="3"/>
        <v>397325301</v>
      </c>
      <c r="Y22" s="94">
        <f>+IF(W22&lt;&gt;0,(X22/W22)*100,0)</f>
        <v>330.7405532803087</v>
      </c>
      <c r="Z22" s="95">
        <f t="shared" si="3"/>
        <v>120132018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28376948</v>
      </c>
      <c r="C24" s="73">
        <f>SUM(C22:C23)</f>
        <v>0</v>
      </c>
      <c r="D24" s="74">
        <f aca="true" t="shared" si="4" ref="D24:Z24">SUM(D22:D23)</f>
        <v>45279359</v>
      </c>
      <c r="E24" s="75">
        <f t="shared" si="4"/>
        <v>120132018</v>
      </c>
      <c r="F24" s="75">
        <f t="shared" si="4"/>
        <v>308330133</v>
      </c>
      <c r="G24" s="75">
        <f t="shared" si="4"/>
        <v>-73725139</v>
      </c>
      <c r="H24" s="75">
        <f t="shared" si="4"/>
        <v>-27095880</v>
      </c>
      <c r="I24" s="75">
        <f t="shared" si="4"/>
        <v>207509114</v>
      </c>
      <c r="J24" s="75">
        <f t="shared" si="4"/>
        <v>31750205</v>
      </c>
      <c r="K24" s="75">
        <f t="shared" si="4"/>
        <v>-1949124</v>
      </c>
      <c r="L24" s="75">
        <f t="shared" si="4"/>
        <v>140513920</v>
      </c>
      <c r="M24" s="75">
        <f t="shared" si="4"/>
        <v>170315001</v>
      </c>
      <c r="N24" s="75">
        <f t="shared" si="4"/>
        <v>-9577072</v>
      </c>
      <c r="O24" s="75">
        <f t="shared" si="4"/>
        <v>1940345</v>
      </c>
      <c r="P24" s="75">
        <f t="shared" si="4"/>
        <v>149261452</v>
      </c>
      <c r="Q24" s="75">
        <f t="shared" si="4"/>
        <v>141624725</v>
      </c>
      <c r="R24" s="75">
        <f t="shared" si="4"/>
        <v>24423739</v>
      </c>
      <c r="S24" s="75">
        <f t="shared" si="4"/>
        <v>-3131395</v>
      </c>
      <c r="T24" s="75">
        <f t="shared" si="4"/>
        <v>-23283865</v>
      </c>
      <c r="U24" s="75">
        <f t="shared" si="4"/>
        <v>-1991521</v>
      </c>
      <c r="V24" s="75">
        <f t="shared" si="4"/>
        <v>517457319</v>
      </c>
      <c r="W24" s="75">
        <f t="shared" si="4"/>
        <v>120132018</v>
      </c>
      <c r="X24" s="75">
        <f t="shared" si="4"/>
        <v>397325301</v>
      </c>
      <c r="Y24" s="76">
        <f>+IF(W24&lt;&gt;0,(X24/W24)*100,0)</f>
        <v>330.7405532803087</v>
      </c>
      <c r="Z24" s="77">
        <f t="shared" si="4"/>
        <v>120132018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-2</v>
      </c>
      <c r="C27" s="21">
        <v>0</v>
      </c>
      <c r="D27" s="103">
        <v>142719853</v>
      </c>
      <c r="E27" s="104">
        <v>154392769</v>
      </c>
      <c r="F27" s="104">
        <v>5554740</v>
      </c>
      <c r="G27" s="104">
        <v>24246351</v>
      </c>
      <c r="H27" s="104">
        <v>4790239</v>
      </c>
      <c r="I27" s="104">
        <v>34591330</v>
      </c>
      <c r="J27" s="104">
        <v>0</v>
      </c>
      <c r="K27" s="104">
        <v>0</v>
      </c>
      <c r="L27" s="104">
        <v>2033789</v>
      </c>
      <c r="M27" s="104">
        <v>2033789</v>
      </c>
      <c r="N27" s="104">
        <v>23345350</v>
      </c>
      <c r="O27" s="104">
        <v>4874500</v>
      </c>
      <c r="P27" s="104">
        <v>19633901</v>
      </c>
      <c r="Q27" s="104">
        <v>47853751</v>
      </c>
      <c r="R27" s="104">
        <v>2143764</v>
      </c>
      <c r="S27" s="104">
        <v>1605332</v>
      </c>
      <c r="T27" s="104">
        <v>6417286</v>
      </c>
      <c r="U27" s="104">
        <v>10166382</v>
      </c>
      <c r="V27" s="104">
        <v>94645252</v>
      </c>
      <c r="W27" s="104">
        <v>154392769</v>
      </c>
      <c r="X27" s="104">
        <v>-59747517</v>
      </c>
      <c r="Y27" s="105">
        <v>-38.7</v>
      </c>
      <c r="Z27" s="106">
        <v>154392769</v>
      </c>
    </row>
    <row r="28" spans="1:26" ht="12.75">
      <c r="A28" s="107" t="s">
        <v>47</v>
      </c>
      <c r="B28" s="18">
        <v>6694</v>
      </c>
      <c r="C28" s="18">
        <v>0</v>
      </c>
      <c r="D28" s="58">
        <v>84749850</v>
      </c>
      <c r="E28" s="59">
        <v>99549851</v>
      </c>
      <c r="F28" s="59">
        <v>3447602</v>
      </c>
      <c r="G28" s="59">
        <v>22129486</v>
      </c>
      <c r="H28" s="59">
        <v>1833237</v>
      </c>
      <c r="I28" s="59">
        <v>27410325</v>
      </c>
      <c r="J28" s="59">
        <v>0</v>
      </c>
      <c r="K28" s="59">
        <v>0</v>
      </c>
      <c r="L28" s="59">
        <v>2033789</v>
      </c>
      <c r="M28" s="59">
        <v>2033789</v>
      </c>
      <c r="N28" s="59">
        <v>23345350</v>
      </c>
      <c r="O28" s="59">
        <v>3144331</v>
      </c>
      <c r="P28" s="59">
        <v>15337353</v>
      </c>
      <c r="Q28" s="59">
        <v>41827034</v>
      </c>
      <c r="R28" s="59">
        <v>1582068</v>
      </c>
      <c r="S28" s="59">
        <v>982514</v>
      </c>
      <c r="T28" s="59">
        <v>3527069</v>
      </c>
      <c r="U28" s="59">
        <v>6091651</v>
      </c>
      <c r="V28" s="59">
        <v>77362799</v>
      </c>
      <c r="W28" s="59">
        <v>99549851</v>
      </c>
      <c r="X28" s="59">
        <v>-22187052</v>
      </c>
      <c r="Y28" s="60">
        <v>-22.29</v>
      </c>
      <c r="Z28" s="61">
        <v>99549851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-6696</v>
      </c>
      <c r="C30" s="18">
        <v>0</v>
      </c>
      <c r="D30" s="58">
        <v>23450003</v>
      </c>
      <c r="E30" s="59">
        <v>32847676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545546</v>
      </c>
      <c r="S30" s="59">
        <v>539029</v>
      </c>
      <c r="T30" s="59">
        <v>407238</v>
      </c>
      <c r="U30" s="59">
        <v>1491813</v>
      </c>
      <c r="V30" s="59">
        <v>1491813</v>
      </c>
      <c r="W30" s="59">
        <v>32847676</v>
      </c>
      <c r="X30" s="59">
        <v>-31355863</v>
      </c>
      <c r="Y30" s="60">
        <v>-95.46</v>
      </c>
      <c r="Z30" s="61">
        <v>32847676</v>
      </c>
    </row>
    <row r="31" spans="1:26" ht="12.75">
      <c r="A31" s="57" t="s">
        <v>49</v>
      </c>
      <c r="B31" s="18">
        <v>0</v>
      </c>
      <c r="C31" s="18">
        <v>0</v>
      </c>
      <c r="D31" s="58">
        <v>34520000</v>
      </c>
      <c r="E31" s="59">
        <v>21995242</v>
      </c>
      <c r="F31" s="59">
        <v>2107138</v>
      </c>
      <c r="G31" s="59">
        <v>2116865</v>
      </c>
      <c r="H31" s="59">
        <v>2957002</v>
      </c>
      <c r="I31" s="59">
        <v>7181005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1730169</v>
      </c>
      <c r="P31" s="59">
        <v>4296548</v>
      </c>
      <c r="Q31" s="59">
        <v>6026717</v>
      </c>
      <c r="R31" s="59">
        <v>16150</v>
      </c>
      <c r="S31" s="59">
        <v>83789</v>
      </c>
      <c r="T31" s="59">
        <v>2482979</v>
      </c>
      <c r="U31" s="59">
        <v>2582918</v>
      </c>
      <c r="V31" s="59">
        <v>15790640</v>
      </c>
      <c r="W31" s="59">
        <v>21995242</v>
      </c>
      <c r="X31" s="59">
        <v>-6204602</v>
      </c>
      <c r="Y31" s="60">
        <v>-28.21</v>
      </c>
      <c r="Z31" s="61">
        <v>21995242</v>
      </c>
    </row>
    <row r="32" spans="1:26" ht="12.75">
      <c r="A32" s="68" t="s">
        <v>50</v>
      </c>
      <c r="B32" s="21">
        <f>SUM(B28:B31)</f>
        <v>-2</v>
      </c>
      <c r="C32" s="21">
        <f>SUM(C28:C31)</f>
        <v>0</v>
      </c>
      <c r="D32" s="103">
        <f aca="true" t="shared" si="5" ref="D32:Z32">SUM(D28:D31)</f>
        <v>142719853</v>
      </c>
      <c r="E32" s="104">
        <f t="shared" si="5"/>
        <v>154392769</v>
      </c>
      <c r="F32" s="104">
        <f t="shared" si="5"/>
        <v>5554740</v>
      </c>
      <c r="G32" s="104">
        <f t="shared" si="5"/>
        <v>24246351</v>
      </c>
      <c r="H32" s="104">
        <f t="shared" si="5"/>
        <v>4790239</v>
      </c>
      <c r="I32" s="104">
        <f t="shared" si="5"/>
        <v>34591330</v>
      </c>
      <c r="J32" s="104">
        <f t="shared" si="5"/>
        <v>0</v>
      </c>
      <c r="K32" s="104">
        <f t="shared" si="5"/>
        <v>0</v>
      </c>
      <c r="L32" s="104">
        <f t="shared" si="5"/>
        <v>2033789</v>
      </c>
      <c r="M32" s="104">
        <f t="shared" si="5"/>
        <v>2033789</v>
      </c>
      <c r="N32" s="104">
        <f t="shared" si="5"/>
        <v>23345350</v>
      </c>
      <c r="O32" s="104">
        <f t="shared" si="5"/>
        <v>4874500</v>
      </c>
      <c r="P32" s="104">
        <f t="shared" si="5"/>
        <v>19633901</v>
      </c>
      <c r="Q32" s="104">
        <f t="shared" si="5"/>
        <v>47853751</v>
      </c>
      <c r="R32" s="104">
        <f t="shared" si="5"/>
        <v>2143764</v>
      </c>
      <c r="S32" s="104">
        <f t="shared" si="5"/>
        <v>1605332</v>
      </c>
      <c r="T32" s="104">
        <f t="shared" si="5"/>
        <v>6417286</v>
      </c>
      <c r="U32" s="104">
        <f t="shared" si="5"/>
        <v>10166382</v>
      </c>
      <c r="V32" s="104">
        <f t="shared" si="5"/>
        <v>94645252</v>
      </c>
      <c r="W32" s="104">
        <f t="shared" si="5"/>
        <v>154392769</v>
      </c>
      <c r="X32" s="104">
        <f t="shared" si="5"/>
        <v>-59747517</v>
      </c>
      <c r="Y32" s="105">
        <f>+IF(W32&lt;&gt;0,(X32/W32)*100,0)</f>
        <v>-38.698390725798824</v>
      </c>
      <c r="Z32" s="106">
        <f t="shared" si="5"/>
        <v>154392769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-135967288</v>
      </c>
      <c r="C35" s="18">
        <v>0</v>
      </c>
      <c r="D35" s="58">
        <v>466057613</v>
      </c>
      <c r="E35" s="59">
        <v>538827398</v>
      </c>
      <c r="F35" s="59">
        <v>119290099</v>
      </c>
      <c r="G35" s="59">
        <v>-97633268</v>
      </c>
      <c r="H35" s="59">
        <v>12820352</v>
      </c>
      <c r="I35" s="59">
        <v>34477183</v>
      </c>
      <c r="J35" s="59">
        <v>66792788</v>
      </c>
      <c r="K35" s="59">
        <v>-2277478</v>
      </c>
      <c r="L35" s="59">
        <v>173442198</v>
      </c>
      <c r="M35" s="59">
        <v>237957508</v>
      </c>
      <c r="N35" s="59">
        <v>37254613</v>
      </c>
      <c r="O35" s="59">
        <v>103115977</v>
      </c>
      <c r="P35" s="59">
        <v>2552991</v>
      </c>
      <c r="Q35" s="59">
        <v>142923581</v>
      </c>
      <c r="R35" s="59">
        <v>0</v>
      </c>
      <c r="S35" s="59">
        <v>0</v>
      </c>
      <c r="T35" s="59">
        <v>0</v>
      </c>
      <c r="U35" s="59">
        <v>0</v>
      </c>
      <c r="V35" s="59">
        <v>415358272</v>
      </c>
      <c r="W35" s="59">
        <v>538827398</v>
      </c>
      <c r="X35" s="59">
        <v>-123469126</v>
      </c>
      <c r="Y35" s="60">
        <v>-22.91</v>
      </c>
      <c r="Z35" s="61">
        <v>538827398</v>
      </c>
    </row>
    <row r="36" spans="1:26" ht="12.75">
      <c r="A36" s="57" t="s">
        <v>53</v>
      </c>
      <c r="B36" s="18">
        <v>41330389</v>
      </c>
      <c r="C36" s="18">
        <v>0</v>
      </c>
      <c r="D36" s="58">
        <v>1856188380</v>
      </c>
      <c r="E36" s="59">
        <v>2045245699</v>
      </c>
      <c r="F36" s="59">
        <v>5554740</v>
      </c>
      <c r="G36" s="59">
        <v>4246351</v>
      </c>
      <c r="H36" s="59">
        <v>-25209761</v>
      </c>
      <c r="I36" s="59">
        <v>-15408670</v>
      </c>
      <c r="J36" s="59">
        <v>0</v>
      </c>
      <c r="K36" s="59">
        <v>0</v>
      </c>
      <c r="L36" s="59">
        <v>2033789</v>
      </c>
      <c r="M36" s="59">
        <v>2033789</v>
      </c>
      <c r="N36" s="59">
        <v>23353065</v>
      </c>
      <c r="O36" s="59">
        <v>4887523</v>
      </c>
      <c r="P36" s="59">
        <v>19633901</v>
      </c>
      <c r="Q36" s="59">
        <v>47874489</v>
      </c>
      <c r="R36" s="59">
        <v>2143764</v>
      </c>
      <c r="S36" s="59">
        <v>1605332</v>
      </c>
      <c r="T36" s="59">
        <v>6417286</v>
      </c>
      <c r="U36" s="59">
        <v>10166382</v>
      </c>
      <c r="V36" s="59">
        <v>44665990</v>
      </c>
      <c r="W36" s="59">
        <v>2045245699</v>
      </c>
      <c r="X36" s="59">
        <v>-2000579709</v>
      </c>
      <c r="Y36" s="60">
        <v>-97.82</v>
      </c>
      <c r="Z36" s="61">
        <v>2045245699</v>
      </c>
    </row>
    <row r="37" spans="1:26" ht="12.75">
      <c r="A37" s="57" t="s">
        <v>54</v>
      </c>
      <c r="B37" s="18">
        <v>3408032</v>
      </c>
      <c r="C37" s="18">
        <v>0</v>
      </c>
      <c r="D37" s="58">
        <v>286888511</v>
      </c>
      <c r="E37" s="59">
        <v>286888510</v>
      </c>
      <c r="F37" s="59">
        <v>-78311914</v>
      </c>
      <c r="G37" s="59">
        <v>-52286737</v>
      </c>
      <c r="H37" s="59">
        <v>1617992</v>
      </c>
      <c r="I37" s="59">
        <v>-128980659</v>
      </c>
      <c r="J37" s="59">
        <v>35287149</v>
      </c>
      <c r="K37" s="59">
        <v>31511</v>
      </c>
      <c r="L37" s="59">
        <v>35215697</v>
      </c>
      <c r="M37" s="59">
        <v>70534357</v>
      </c>
      <c r="N37" s="59">
        <v>39449430</v>
      </c>
      <c r="O37" s="59">
        <v>18512362</v>
      </c>
      <c r="P37" s="59">
        <v>57963514</v>
      </c>
      <c r="Q37" s="59">
        <v>115925306</v>
      </c>
      <c r="R37" s="59">
        <v>0</v>
      </c>
      <c r="S37" s="59">
        <v>0</v>
      </c>
      <c r="T37" s="59">
        <v>0</v>
      </c>
      <c r="U37" s="59">
        <v>0</v>
      </c>
      <c r="V37" s="59">
        <v>57479004</v>
      </c>
      <c r="W37" s="59">
        <v>286888510</v>
      </c>
      <c r="X37" s="59">
        <v>-229409506</v>
      </c>
      <c r="Y37" s="60">
        <v>-79.96</v>
      </c>
      <c r="Z37" s="61">
        <v>286888510</v>
      </c>
    </row>
    <row r="38" spans="1:26" ht="12.75">
      <c r="A38" s="57" t="s">
        <v>55</v>
      </c>
      <c r="B38" s="18">
        <v>155509950</v>
      </c>
      <c r="C38" s="18">
        <v>0</v>
      </c>
      <c r="D38" s="58">
        <v>199721164</v>
      </c>
      <c r="E38" s="59">
        <v>199721163</v>
      </c>
      <c r="F38" s="59">
        <v>-296526</v>
      </c>
      <c r="G38" s="59">
        <v>19794802</v>
      </c>
      <c r="H38" s="59">
        <v>-15147560</v>
      </c>
      <c r="I38" s="59">
        <v>4350716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4350716</v>
      </c>
      <c r="W38" s="59">
        <v>199721163</v>
      </c>
      <c r="X38" s="59">
        <v>-195370447</v>
      </c>
      <c r="Y38" s="60">
        <v>-97.82</v>
      </c>
      <c r="Z38" s="61">
        <v>199721163</v>
      </c>
    </row>
    <row r="39" spans="1:26" ht="12.75">
      <c r="A39" s="57" t="s">
        <v>56</v>
      </c>
      <c r="B39" s="18">
        <v>-281931829</v>
      </c>
      <c r="C39" s="18">
        <v>0</v>
      </c>
      <c r="D39" s="58">
        <v>1790356959</v>
      </c>
      <c r="E39" s="59">
        <v>1977331406</v>
      </c>
      <c r="F39" s="59">
        <v>-104876854</v>
      </c>
      <c r="G39" s="59">
        <v>12830157</v>
      </c>
      <c r="H39" s="59">
        <v>28236039</v>
      </c>
      <c r="I39" s="59">
        <v>-63810658</v>
      </c>
      <c r="J39" s="59">
        <v>-244566</v>
      </c>
      <c r="K39" s="59">
        <v>-359865</v>
      </c>
      <c r="L39" s="59">
        <v>-253630</v>
      </c>
      <c r="M39" s="59">
        <v>-858061</v>
      </c>
      <c r="N39" s="59">
        <v>30735320</v>
      </c>
      <c r="O39" s="59">
        <v>87550793</v>
      </c>
      <c r="P39" s="59">
        <v>-185038074</v>
      </c>
      <c r="Q39" s="59">
        <v>-66751961</v>
      </c>
      <c r="R39" s="59">
        <v>-22279975</v>
      </c>
      <c r="S39" s="59">
        <v>4736727</v>
      </c>
      <c r="T39" s="59">
        <v>29701151</v>
      </c>
      <c r="U39" s="59">
        <v>12157903</v>
      </c>
      <c r="V39" s="59">
        <v>-119262777</v>
      </c>
      <c r="W39" s="59">
        <v>1977331406</v>
      </c>
      <c r="X39" s="59">
        <v>-2096594183</v>
      </c>
      <c r="Y39" s="60">
        <v>-106.03</v>
      </c>
      <c r="Z39" s="61">
        <v>1977331406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-883508828</v>
      </c>
      <c r="C42" s="18">
        <v>0</v>
      </c>
      <c r="D42" s="58">
        <v>-1107100436</v>
      </c>
      <c r="E42" s="59">
        <v>159633594</v>
      </c>
      <c r="F42" s="59">
        <v>-47908961</v>
      </c>
      <c r="G42" s="59">
        <v>-59834691</v>
      </c>
      <c r="H42" s="59">
        <v>-107892531</v>
      </c>
      <c r="I42" s="59">
        <v>-215636183</v>
      </c>
      <c r="J42" s="59">
        <v>-37736289</v>
      </c>
      <c r="K42" s="59">
        <v>-64356882</v>
      </c>
      <c r="L42" s="59">
        <v>-46018188</v>
      </c>
      <c r="M42" s="59">
        <v>-148111359</v>
      </c>
      <c r="N42" s="59">
        <v>-60083331</v>
      </c>
      <c r="O42" s="59">
        <v>-53956053</v>
      </c>
      <c r="P42" s="59">
        <v>-114791496</v>
      </c>
      <c r="Q42" s="59">
        <v>-228830880</v>
      </c>
      <c r="R42" s="59">
        <v>-45327762</v>
      </c>
      <c r="S42" s="59">
        <v>-56579253</v>
      </c>
      <c r="T42" s="59">
        <v>-77837654</v>
      </c>
      <c r="U42" s="59">
        <v>-179744669</v>
      </c>
      <c r="V42" s="59">
        <v>-772323091</v>
      </c>
      <c r="W42" s="59">
        <v>159633594</v>
      </c>
      <c r="X42" s="59">
        <v>-931956685</v>
      </c>
      <c r="Y42" s="60">
        <v>-583.81</v>
      </c>
      <c r="Z42" s="61">
        <v>159633594</v>
      </c>
    </row>
    <row r="43" spans="1:26" ht="12.75">
      <c r="A43" s="57" t="s">
        <v>59</v>
      </c>
      <c r="B43" s="18">
        <v>-32513023</v>
      </c>
      <c r="C43" s="18">
        <v>0</v>
      </c>
      <c r="D43" s="58">
        <v>45634400</v>
      </c>
      <c r="E43" s="59">
        <v>145067526</v>
      </c>
      <c r="F43" s="59">
        <v>358416</v>
      </c>
      <c r="G43" s="59">
        <v>20000000</v>
      </c>
      <c r="H43" s="59">
        <v>10000000</v>
      </c>
      <c r="I43" s="59">
        <v>30358416</v>
      </c>
      <c r="J43" s="59">
        <v>-30000000</v>
      </c>
      <c r="K43" s="59">
        <v>0</v>
      </c>
      <c r="L43" s="59">
        <v>0</v>
      </c>
      <c r="M43" s="59">
        <v>-30000000</v>
      </c>
      <c r="N43" s="59">
        <v>-7715</v>
      </c>
      <c r="O43" s="59">
        <v>-5308</v>
      </c>
      <c r="P43" s="59">
        <v>13023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358416</v>
      </c>
      <c r="W43" s="59">
        <v>190701926</v>
      </c>
      <c r="X43" s="59">
        <v>-190343510</v>
      </c>
      <c r="Y43" s="60">
        <v>-99.81</v>
      </c>
      <c r="Z43" s="61">
        <v>145067526</v>
      </c>
    </row>
    <row r="44" spans="1:26" ht="12.75">
      <c r="A44" s="57" t="s">
        <v>60</v>
      </c>
      <c r="B44" s="18">
        <v>0</v>
      </c>
      <c r="C44" s="18">
        <v>0</v>
      </c>
      <c r="D44" s="58">
        <v>29382508</v>
      </c>
      <c r="E44" s="59">
        <v>20324045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2200</v>
      </c>
      <c r="P44" s="59">
        <v>-2200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49382508</v>
      </c>
      <c r="X44" s="59">
        <v>-49382508</v>
      </c>
      <c r="Y44" s="60">
        <v>-100</v>
      </c>
      <c r="Z44" s="61">
        <v>20324045</v>
      </c>
    </row>
    <row r="45" spans="1:26" ht="12.75">
      <c r="A45" s="68" t="s">
        <v>61</v>
      </c>
      <c r="B45" s="21">
        <v>-908531186</v>
      </c>
      <c r="C45" s="21">
        <v>0</v>
      </c>
      <c r="D45" s="103">
        <v>-1020626038</v>
      </c>
      <c r="E45" s="104">
        <v>356365476</v>
      </c>
      <c r="F45" s="104">
        <v>-47550545</v>
      </c>
      <c r="G45" s="104">
        <f>+F45+G42+G43+G44+G83</f>
        <v>-87385236</v>
      </c>
      <c r="H45" s="104">
        <f>+G45+H42+H43+H44+H83</f>
        <v>-185277767</v>
      </c>
      <c r="I45" s="104">
        <f>+H45</f>
        <v>-185277767</v>
      </c>
      <c r="J45" s="104">
        <f>+H45+J42+J43+J44+J83</f>
        <v>-253014056</v>
      </c>
      <c r="K45" s="104">
        <f>+J45+K42+K43+K44+K83</f>
        <v>-317370938</v>
      </c>
      <c r="L45" s="104">
        <f>+K45+L42+L43+L44+L83</f>
        <v>-363389126</v>
      </c>
      <c r="M45" s="104">
        <f>+L45</f>
        <v>-363389126</v>
      </c>
      <c r="N45" s="104">
        <f>+L45+N42+N43+N44+N83</f>
        <v>-423480172</v>
      </c>
      <c r="O45" s="104">
        <f>+N45+O42+O43+O44+O83</f>
        <v>-477439333</v>
      </c>
      <c r="P45" s="104">
        <f>+O45+P42+P43+P44+P83</f>
        <v>-592220006</v>
      </c>
      <c r="Q45" s="104">
        <f>+P45</f>
        <v>-592220006</v>
      </c>
      <c r="R45" s="104">
        <f>+P45+R42+R43+R44+R83</f>
        <v>-637547768</v>
      </c>
      <c r="S45" s="104">
        <f>+R45+S42+S43+S44+S83</f>
        <v>-694127021</v>
      </c>
      <c r="T45" s="104">
        <f>+S45+T42+T43+T44+T83</f>
        <v>-771964675</v>
      </c>
      <c r="U45" s="104">
        <f>+T45</f>
        <v>-771964675</v>
      </c>
      <c r="V45" s="104">
        <f>+U45</f>
        <v>-771964675</v>
      </c>
      <c r="W45" s="104">
        <f>+W83+W42+W43+W44</f>
        <v>402329721</v>
      </c>
      <c r="X45" s="104">
        <f>+V45-W45</f>
        <v>-1174294396</v>
      </c>
      <c r="Y45" s="105">
        <f>+IF(W45&lt;&gt;0,+(X45/W45)*100,0)</f>
        <v>-291.8736386368036</v>
      </c>
      <c r="Z45" s="106">
        <v>356365476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90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90</v>
      </c>
      <c r="X59" s="10">
        <f t="shared" si="7"/>
        <v>0</v>
      </c>
      <c r="Y59" s="10">
        <f t="shared" si="7"/>
        <v>0</v>
      </c>
      <c r="Z59" s="11">
        <f t="shared" si="7"/>
        <v>90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48.719817524770384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48.719817524770384</v>
      </c>
      <c r="X61" s="13">
        <f t="shared" si="7"/>
        <v>0</v>
      </c>
      <c r="Y61" s="13">
        <f t="shared" si="7"/>
        <v>0</v>
      </c>
      <c r="Z61" s="14">
        <f t="shared" si="7"/>
        <v>48.719817524770384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823.9933820571155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823.9933820571155</v>
      </c>
      <c r="X64" s="13">
        <f t="shared" si="7"/>
        <v>0</v>
      </c>
      <c r="Y64" s="13">
        <f t="shared" si="7"/>
        <v>0</v>
      </c>
      <c r="Z64" s="14">
        <f t="shared" si="7"/>
        <v>823.9933820571155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119183221</v>
      </c>
      <c r="C68" s="18">
        <v>0</v>
      </c>
      <c r="D68" s="19">
        <v>112400000</v>
      </c>
      <c r="E68" s="20">
        <v>112400000</v>
      </c>
      <c r="F68" s="20">
        <v>12339645</v>
      </c>
      <c r="G68" s="20">
        <v>9438848</v>
      </c>
      <c r="H68" s="20">
        <v>9587368</v>
      </c>
      <c r="I68" s="20">
        <v>31365861</v>
      </c>
      <c r="J68" s="20">
        <v>9603377</v>
      </c>
      <c r="K68" s="20">
        <v>9567863</v>
      </c>
      <c r="L68" s="20">
        <v>9499932</v>
      </c>
      <c r="M68" s="20">
        <v>28671172</v>
      </c>
      <c r="N68" s="20">
        <v>10681904</v>
      </c>
      <c r="O68" s="20">
        <v>10025793</v>
      </c>
      <c r="P68" s="20">
        <v>9530269</v>
      </c>
      <c r="Q68" s="20">
        <v>30237966</v>
      </c>
      <c r="R68" s="20">
        <v>9531542</v>
      </c>
      <c r="S68" s="20">
        <v>9792214</v>
      </c>
      <c r="T68" s="20">
        <v>10488815</v>
      </c>
      <c r="U68" s="20">
        <v>29812571</v>
      </c>
      <c r="V68" s="20">
        <v>120087570</v>
      </c>
      <c r="W68" s="20">
        <v>112400000</v>
      </c>
      <c r="X68" s="20">
        <v>0</v>
      </c>
      <c r="Y68" s="19">
        <v>0</v>
      </c>
      <c r="Z68" s="22">
        <v>112400000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453094205</v>
      </c>
      <c r="C70" s="18">
        <v>0</v>
      </c>
      <c r="D70" s="19">
        <v>577331001</v>
      </c>
      <c r="E70" s="20">
        <v>570330999</v>
      </c>
      <c r="F70" s="20">
        <v>136645559</v>
      </c>
      <c r="G70" s="20">
        <v>-36119563</v>
      </c>
      <c r="H70" s="20">
        <v>57511671</v>
      </c>
      <c r="I70" s="20">
        <v>158037667</v>
      </c>
      <c r="J70" s="20">
        <v>52019361</v>
      </c>
      <c r="K70" s="20">
        <v>40287845</v>
      </c>
      <c r="L70" s="20">
        <v>37511115</v>
      </c>
      <c r="M70" s="20">
        <v>129818321</v>
      </c>
      <c r="N70" s="20">
        <v>36327623</v>
      </c>
      <c r="O70" s="20">
        <v>37458212</v>
      </c>
      <c r="P70" s="20">
        <v>34709150</v>
      </c>
      <c r="Q70" s="20">
        <v>108494985</v>
      </c>
      <c r="R70" s="20">
        <v>52866859</v>
      </c>
      <c r="S70" s="20">
        <v>38772658</v>
      </c>
      <c r="T70" s="20">
        <v>30481021</v>
      </c>
      <c r="U70" s="20">
        <v>122120538</v>
      </c>
      <c r="V70" s="20">
        <v>518471511</v>
      </c>
      <c r="W70" s="20">
        <v>570330999</v>
      </c>
      <c r="X70" s="20">
        <v>0</v>
      </c>
      <c r="Y70" s="19">
        <v>0</v>
      </c>
      <c r="Z70" s="22">
        <v>570330999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1319244</v>
      </c>
      <c r="K71" s="20">
        <v>0</v>
      </c>
      <c r="L71" s="20">
        <v>0</v>
      </c>
      <c r="M71" s="20">
        <v>1319244</v>
      </c>
      <c r="N71" s="20">
        <v>-92695</v>
      </c>
      <c r="O71" s="20">
        <v>-66640</v>
      </c>
      <c r="P71" s="20">
        <v>0</v>
      </c>
      <c r="Q71" s="20">
        <v>-159335</v>
      </c>
      <c r="R71" s="20">
        <v>0</v>
      </c>
      <c r="S71" s="20">
        <v>0</v>
      </c>
      <c r="T71" s="20">
        <v>0</v>
      </c>
      <c r="U71" s="20">
        <v>0</v>
      </c>
      <c r="V71" s="20">
        <v>1159909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556236</v>
      </c>
      <c r="K72" s="20">
        <v>0</v>
      </c>
      <c r="L72" s="20">
        <v>0</v>
      </c>
      <c r="M72" s="20">
        <v>556236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556236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33407289</v>
      </c>
      <c r="C73" s="18">
        <v>0</v>
      </c>
      <c r="D73" s="19">
        <v>33721657</v>
      </c>
      <c r="E73" s="20">
        <v>33721657</v>
      </c>
      <c r="F73" s="20">
        <v>2652302</v>
      </c>
      <c r="G73" s="20">
        <v>2450577</v>
      </c>
      <c r="H73" s="20">
        <v>3604320</v>
      </c>
      <c r="I73" s="20">
        <v>8707199</v>
      </c>
      <c r="J73" s="20">
        <v>2618144</v>
      </c>
      <c r="K73" s="20">
        <v>2974054</v>
      </c>
      <c r="L73" s="20">
        <v>2771555</v>
      </c>
      <c r="M73" s="20">
        <v>8363753</v>
      </c>
      <c r="N73" s="20">
        <v>2560241</v>
      </c>
      <c r="O73" s="20">
        <v>1912231</v>
      </c>
      <c r="P73" s="20">
        <v>2683245</v>
      </c>
      <c r="Q73" s="20">
        <v>7155717</v>
      </c>
      <c r="R73" s="20">
        <v>2780981</v>
      </c>
      <c r="S73" s="20">
        <v>2482055</v>
      </c>
      <c r="T73" s="20">
        <v>2421172</v>
      </c>
      <c r="U73" s="20">
        <v>7684208</v>
      </c>
      <c r="V73" s="20">
        <v>31910877</v>
      </c>
      <c r="W73" s="20">
        <v>33721657</v>
      </c>
      <c r="X73" s="20">
        <v>0</v>
      </c>
      <c r="Y73" s="19">
        <v>0</v>
      </c>
      <c r="Z73" s="22">
        <v>33721657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17826054</v>
      </c>
      <c r="C75" s="27">
        <v>0</v>
      </c>
      <c r="D75" s="28">
        <v>17000000</v>
      </c>
      <c r="E75" s="29">
        <v>17000000</v>
      </c>
      <c r="F75" s="29">
        <v>2784231</v>
      </c>
      <c r="G75" s="29">
        <v>165578</v>
      </c>
      <c r="H75" s="29">
        <v>3266772</v>
      </c>
      <c r="I75" s="29">
        <v>6216581</v>
      </c>
      <c r="J75" s="29">
        <v>3067717</v>
      </c>
      <c r="K75" s="29">
        <v>2930757</v>
      </c>
      <c r="L75" s="29">
        <v>3124660</v>
      </c>
      <c r="M75" s="29">
        <v>9123134</v>
      </c>
      <c r="N75" s="29">
        <v>290763</v>
      </c>
      <c r="O75" s="29">
        <v>280671</v>
      </c>
      <c r="P75" s="29">
        <v>2126468</v>
      </c>
      <c r="Q75" s="29">
        <v>2697902</v>
      </c>
      <c r="R75" s="29">
        <v>3724629</v>
      </c>
      <c r="S75" s="29">
        <v>3472850</v>
      </c>
      <c r="T75" s="29">
        <v>2515230</v>
      </c>
      <c r="U75" s="29">
        <v>9712709</v>
      </c>
      <c r="V75" s="29">
        <v>27750326</v>
      </c>
      <c r="W75" s="29">
        <v>17000000</v>
      </c>
      <c r="X75" s="29">
        <v>0</v>
      </c>
      <c r="Y75" s="28">
        <v>0</v>
      </c>
      <c r="Z75" s="30">
        <v>17000000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101160000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101160000</v>
      </c>
      <c r="X77" s="20">
        <v>0</v>
      </c>
      <c r="Y77" s="19">
        <v>0</v>
      </c>
      <c r="Z77" s="22">
        <v>101160000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277864222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277864222</v>
      </c>
      <c r="X79" s="20">
        <v>0</v>
      </c>
      <c r="Y79" s="19">
        <v>0</v>
      </c>
      <c r="Z79" s="22">
        <v>277864222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277864222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277864222</v>
      </c>
      <c r="X82" s="20">
        <v>0</v>
      </c>
      <c r="Y82" s="19">
        <v>0</v>
      </c>
      <c r="Z82" s="22">
        <v>277864222</v>
      </c>
    </row>
    <row r="83" spans="1:26" ht="12.75" hidden="1">
      <c r="A83" s="38"/>
      <c r="B83" s="18">
        <v>7490665</v>
      </c>
      <c r="C83" s="18"/>
      <c r="D83" s="19">
        <v>11457490</v>
      </c>
      <c r="E83" s="20">
        <v>31340311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2611693</v>
      </c>
      <c r="X83" s="20"/>
      <c r="Y83" s="19"/>
      <c r="Z83" s="22">
        <v>31340311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110617438</v>
      </c>
      <c r="C5" s="18">
        <v>0</v>
      </c>
      <c r="D5" s="58">
        <v>139526002</v>
      </c>
      <c r="E5" s="59">
        <v>139526002</v>
      </c>
      <c r="F5" s="59">
        <v>11023898</v>
      </c>
      <c r="G5" s="59">
        <v>10949561</v>
      </c>
      <c r="H5" s="59">
        <v>12517182</v>
      </c>
      <c r="I5" s="59">
        <v>34490641</v>
      </c>
      <c r="J5" s="59">
        <v>9386246</v>
      </c>
      <c r="K5" s="59">
        <v>5963109</v>
      </c>
      <c r="L5" s="59">
        <v>10205515</v>
      </c>
      <c r="M5" s="59">
        <v>25554870</v>
      </c>
      <c r="N5" s="59">
        <v>5963109</v>
      </c>
      <c r="O5" s="59">
        <v>9280349</v>
      </c>
      <c r="P5" s="59">
        <v>10072813</v>
      </c>
      <c r="Q5" s="59">
        <v>25316271</v>
      </c>
      <c r="R5" s="59">
        <v>10025443</v>
      </c>
      <c r="S5" s="59">
        <v>10025443</v>
      </c>
      <c r="T5" s="59">
        <v>9772217</v>
      </c>
      <c r="U5" s="59">
        <v>29823103</v>
      </c>
      <c r="V5" s="59">
        <v>115184885</v>
      </c>
      <c r="W5" s="59">
        <v>139526002</v>
      </c>
      <c r="X5" s="59">
        <v>-24341117</v>
      </c>
      <c r="Y5" s="60">
        <v>-17.45</v>
      </c>
      <c r="Z5" s="61">
        <v>139526002</v>
      </c>
    </row>
    <row r="6" spans="1:26" ht="12.75">
      <c r="A6" s="57" t="s">
        <v>32</v>
      </c>
      <c r="B6" s="18">
        <v>111557659</v>
      </c>
      <c r="C6" s="18">
        <v>0</v>
      </c>
      <c r="D6" s="58">
        <v>159709793</v>
      </c>
      <c r="E6" s="59">
        <v>159709793</v>
      </c>
      <c r="F6" s="59">
        <v>20407817</v>
      </c>
      <c r="G6" s="59">
        <v>23288060</v>
      </c>
      <c r="H6" s="59">
        <v>19325034</v>
      </c>
      <c r="I6" s="59">
        <v>63020911</v>
      </c>
      <c r="J6" s="59">
        <v>10049242</v>
      </c>
      <c r="K6" s="59">
        <v>24481883</v>
      </c>
      <c r="L6" s="59">
        <v>18190169</v>
      </c>
      <c r="M6" s="59">
        <v>52721294</v>
      </c>
      <c r="N6" s="59">
        <v>9800551</v>
      </c>
      <c r="O6" s="59">
        <v>22963962</v>
      </c>
      <c r="P6" s="59">
        <v>13490266</v>
      </c>
      <c r="Q6" s="59">
        <v>46254779</v>
      </c>
      <c r="R6" s="59">
        <v>8509702</v>
      </c>
      <c r="S6" s="59">
        <v>8329496</v>
      </c>
      <c r="T6" s="59">
        <v>15381436</v>
      </c>
      <c r="U6" s="59">
        <v>32220634</v>
      </c>
      <c r="V6" s="59">
        <v>194217618</v>
      </c>
      <c r="W6" s="59">
        <v>159709793</v>
      </c>
      <c r="X6" s="59">
        <v>34507825</v>
      </c>
      <c r="Y6" s="60">
        <v>21.61</v>
      </c>
      <c r="Z6" s="61">
        <v>159709793</v>
      </c>
    </row>
    <row r="7" spans="1:26" ht="12.75">
      <c r="A7" s="57" t="s">
        <v>33</v>
      </c>
      <c r="B7" s="18">
        <v>2334670</v>
      </c>
      <c r="C7" s="18">
        <v>0</v>
      </c>
      <c r="D7" s="58">
        <v>2202135</v>
      </c>
      <c r="E7" s="59">
        <v>2702135</v>
      </c>
      <c r="F7" s="59">
        <v>276411</v>
      </c>
      <c r="G7" s="59">
        <v>340747</v>
      </c>
      <c r="H7" s="59">
        <v>300957</v>
      </c>
      <c r="I7" s="59">
        <v>918115</v>
      </c>
      <c r="J7" s="59">
        <v>241464</v>
      </c>
      <c r="K7" s="59">
        <v>334014</v>
      </c>
      <c r="L7" s="59">
        <v>0</v>
      </c>
      <c r="M7" s="59">
        <v>575478</v>
      </c>
      <c r="N7" s="59">
        <v>334014</v>
      </c>
      <c r="O7" s="59">
        <v>0</v>
      </c>
      <c r="P7" s="59">
        <v>251950</v>
      </c>
      <c r="Q7" s="59">
        <v>585964</v>
      </c>
      <c r="R7" s="59">
        <v>218042</v>
      </c>
      <c r="S7" s="59">
        <v>0</v>
      </c>
      <c r="T7" s="59">
        <v>150979</v>
      </c>
      <c r="U7" s="59">
        <v>369021</v>
      </c>
      <c r="V7" s="59">
        <v>2448578</v>
      </c>
      <c r="W7" s="59">
        <v>2702135</v>
      </c>
      <c r="X7" s="59">
        <v>-253557</v>
      </c>
      <c r="Y7" s="60">
        <v>-9.38</v>
      </c>
      <c r="Z7" s="61">
        <v>2702135</v>
      </c>
    </row>
    <row r="8" spans="1:26" ht="12.75">
      <c r="A8" s="57" t="s">
        <v>34</v>
      </c>
      <c r="B8" s="18">
        <v>137671802</v>
      </c>
      <c r="C8" s="18">
        <v>0</v>
      </c>
      <c r="D8" s="58">
        <v>156352300</v>
      </c>
      <c r="E8" s="59">
        <v>156650300</v>
      </c>
      <c r="F8" s="59">
        <v>63046892</v>
      </c>
      <c r="G8" s="59">
        <v>3248018</v>
      </c>
      <c r="H8" s="59">
        <v>938858</v>
      </c>
      <c r="I8" s="59">
        <v>67233768</v>
      </c>
      <c r="J8" s="59">
        <v>338923</v>
      </c>
      <c r="K8" s="59">
        <v>1087438</v>
      </c>
      <c r="L8" s="59">
        <v>0</v>
      </c>
      <c r="M8" s="59">
        <v>1426361</v>
      </c>
      <c r="N8" s="59">
        <v>1087438</v>
      </c>
      <c r="O8" s="59">
        <v>798660</v>
      </c>
      <c r="P8" s="59">
        <v>35808</v>
      </c>
      <c r="Q8" s="59">
        <v>1921906</v>
      </c>
      <c r="R8" s="59">
        <v>147000</v>
      </c>
      <c r="S8" s="59">
        <v>29250</v>
      </c>
      <c r="T8" s="59">
        <v>-2440538</v>
      </c>
      <c r="U8" s="59">
        <v>-2264288</v>
      </c>
      <c r="V8" s="59">
        <v>68317747</v>
      </c>
      <c r="W8" s="59">
        <v>156650300</v>
      </c>
      <c r="X8" s="59">
        <v>-88332553</v>
      </c>
      <c r="Y8" s="60">
        <v>-56.39</v>
      </c>
      <c r="Z8" s="61">
        <v>156650300</v>
      </c>
    </row>
    <row r="9" spans="1:26" ht="12.75">
      <c r="A9" s="57" t="s">
        <v>35</v>
      </c>
      <c r="B9" s="18">
        <v>100918394</v>
      </c>
      <c r="C9" s="18">
        <v>0</v>
      </c>
      <c r="D9" s="58">
        <v>89203631</v>
      </c>
      <c r="E9" s="59">
        <v>84271291</v>
      </c>
      <c r="F9" s="59">
        <v>5690583</v>
      </c>
      <c r="G9" s="59">
        <v>5908258</v>
      </c>
      <c r="H9" s="59">
        <v>6684787</v>
      </c>
      <c r="I9" s="59">
        <v>18283628</v>
      </c>
      <c r="J9" s="59">
        <v>2351652</v>
      </c>
      <c r="K9" s="59">
        <v>3263597</v>
      </c>
      <c r="L9" s="59">
        <v>2573974</v>
      </c>
      <c r="M9" s="59">
        <v>8189223</v>
      </c>
      <c r="N9" s="59">
        <v>3310576</v>
      </c>
      <c r="O9" s="59">
        <v>2473062</v>
      </c>
      <c r="P9" s="59">
        <v>2759311</v>
      </c>
      <c r="Q9" s="59">
        <v>8542949</v>
      </c>
      <c r="R9" s="59">
        <v>2881325</v>
      </c>
      <c r="S9" s="59">
        <v>3538713</v>
      </c>
      <c r="T9" s="59">
        <v>7776286</v>
      </c>
      <c r="U9" s="59">
        <v>14196324</v>
      </c>
      <c r="V9" s="59">
        <v>49212124</v>
      </c>
      <c r="W9" s="59">
        <v>84203631</v>
      </c>
      <c r="X9" s="59">
        <v>-34991507</v>
      </c>
      <c r="Y9" s="60">
        <v>-41.56</v>
      </c>
      <c r="Z9" s="61">
        <v>84271291</v>
      </c>
    </row>
    <row r="10" spans="1:26" ht="20.25">
      <c r="A10" s="62" t="s">
        <v>109</v>
      </c>
      <c r="B10" s="63">
        <f>SUM(B5:B9)</f>
        <v>463099963</v>
      </c>
      <c r="C10" s="63">
        <f>SUM(C5:C9)</f>
        <v>0</v>
      </c>
      <c r="D10" s="64">
        <f aca="true" t="shared" si="0" ref="D10:Z10">SUM(D5:D9)</f>
        <v>546993861</v>
      </c>
      <c r="E10" s="65">
        <f t="shared" si="0"/>
        <v>542859521</v>
      </c>
      <c r="F10" s="65">
        <f t="shared" si="0"/>
        <v>100445601</v>
      </c>
      <c r="G10" s="65">
        <f t="shared" si="0"/>
        <v>43734644</v>
      </c>
      <c r="H10" s="65">
        <f t="shared" si="0"/>
        <v>39766818</v>
      </c>
      <c r="I10" s="65">
        <f t="shared" si="0"/>
        <v>183947063</v>
      </c>
      <c r="J10" s="65">
        <f t="shared" si="0"/>
        <v>22367527</v>
      </c>
      <c r="K10" s="65">
        <f t="shared" si="0"/>
        <v>35130041</v>
      </c>
      <c r="L10" s="65">
        <f t="shared" si="0"/>
        <v>30969658</v>
      </c>
      <c r="M10" s="65">
        <f t="shared" si="0"/>
        <v>88467226</v>
      </c>
      <c r="N10" s="65">
        <f t="shared" si="0"/>
        <v>20495688</v>
      </c>
      <c r="O10" s="65">
        <f t="shared" si="0"/>
        <v>35516033</v>
      </c>
      <c r="P10" s="65">
        <f t="shared" si="0"/>
        <v>26610148</v>
      </c>
      <c r="Q10" s="65">
        <f t="shared" si="0"/>
        <v>82621869</v>
      </c>
      <c r="R10" s="65">
        <f t="shared" si="0"/>
        <v>21781512</v>
      </c>
      <c r="S10" s="65">
        <f t="shared" si="0"/>
        <v>21922902</v>
      </c>
      <c r="T10" s="65">
        <f t="shared" si="0"/>
        <v>30640380</v>
      </c>
      <c r="U10" s="65">
        <f t="shared" si="0"/>
        <v>74344794</v>
      </c>
      <c r="V10" s="65">
        <f t="shared" si="0"/>
        <v>429380952</v>
      </c>
      <c r="W10" s="65">
        <f t="shared" si="0"/>
        <v>542791861</v>
      </c>
      <c r="X10" s="65">
        <f t="shared" si="0"/>
        <v>-113410909</v>
      </c>
      <c r="Y10" s="66">
        <f>+IF(W10&lt;&gt;0,(X10/W10)*100,0)</f>
        <v>-20.893995866308686</v>
      </c>
      <c r="Z10" s="67">
        <f t="shared" si="0"/>
        <v>542859521</v>
      </c>
    </row>
    <row r="11" spans="1:26" ht="12.75">
      <c r="A11" s="57" t="s">
        <v>36</v>
      </c>
      <c r="B11" s="18">
        <v>128891558</v>
      </c>
      <c r="C11" s="18">
        <v>0</v>
      </c>
      <c r="D11" s="58">
        <v>158214468</v>
      </c>
      <c r="E11" s="59">
        <v>157720426</v>
      </c>
      <c r="F11" s="59">
        <v>12471854</v>
      </c>
      <c r="G11" s="59">
        <v>12486592</v>
      </c>
      <c r="H11" s="59">
        <v>12571074</v>
      </c>
      <c r="I11" s="59">
        <v>37529520</v>
      </c>
      <c r="J11" s="59">
        <v>11064523</v>
      </c>
      <c r="K11" s="59">
        <v>24404120</v>
      </c>
      <c r="L11" s="59">
        <v>11246286</v>
      </c>
      <c r="M11" s="59">
        <v>46714929</v>
      </c>
      <c r="N11" s="59">
        <v>10744149</v>
      </c>
      <c r="O11" s="59">
        <v>0</v>
      </c>
      <c r="P11" s="59">
        <v>0</v>
      </c>
      <c r="Q11" s="59">
        <v>10744149</v>
      </c>
      <c r="R11" s="59">
        <v>0</v>
      </c>
      <c r="S11" s="59">
        <v>0</v>
      </c>
      <c r="T11" s="59">
        <v>13120692</v>
      </c>
      <c r="U11" s="59">
        <v>13120692</v>
      </c>
      <c r="V11" s="59">
        <v>108109290</v>
      </c>
      <c r="W11" s="59">
        <v>157720426</v>
      </c>
      <c r="X11" s="59">
        <v>-49611136</v>
      </c>
      <c r="Y11" s="60">
        <v>-31.46</v>
      </c>
      <c r="Z11" s="61">
        <v>157720426</v>
      </c>
    </row>
    <row r="12" spans="1:26" ht="12.75">
      <c r="A12" s="57" t="s">
        <v>37</v>
      </c>
      <c r="B12" s="18">
        <v>17227268</v>
      </c>
      <c r="C12" s="18">
        <v>0</v>
      </c>
      <c r="D12" s="58">
        <v>18868469</v>
      </c>
      <c r="E12" s="59">
        <v>18868469</v>
      </c>
      <c r="F12" s="59">
        <v>1541774</v>
      </c>
      <c r="G12" s="59">
        <v>1181075</v>
      </c>
      <c r="H12" s="59">
        <v>1237449</v>
      </c>
      <c r="I12" s="59">
        <v>3960298</v>
      </c>
      <c r="J12" s="59">
        <v>1208850</v>
      </c>
      <c r="K12" s="59">
        <v>1495429</v>
      </c>
      <c r="L12" s="59">
        <v>0</v>
      </c>
      <c r="M12" s="59">
        <v>2704279</v>
      </c>
      <c r="N12" s="59">
        <v>1495429</v>
      </c>
      <c r="O12" s="59">
        <v>0</v>
      </c>
      <c r="P12" s="59">
        <v>0</v>
      </c>
      <c r="Q12" s="59">
        <v>1495429</v>
      </c>
      <c r="R12" s="59">
        <v>0</v>
      </c>
      <c r="S12" s="59">
        <v>0</v>
      </c>
      <c r="T12" s="59">
        <v>2431805</v>
      </c>
      <c r="U12" s="59">
        <v>2431805</v>
      </c>
      <c r="V12" s="59">
        <v>10591811</v>
      </c>
      <c r="W12" s="59">
        <v>18868469</v>
      </c>
      <c r="X12" s="59">
        <v>-8276658</v>
      </c>
      <c r="Y12" s="60">
        <v>-43.87</v>
      </c>
      <c r="Z12" s="61">
        <v>18868469</v>
      </c>
    </row>
    <row r="13" spans="1:26" ht="12.75">
      <c r="A13" s="57" t="s">
        <v>110</v>
      </c>
      <c r="B13" s="18">
        <v>72108135</v>
      </c>
      <c r="C13" s="18">
        <v>0</v>
      </c>
      <c r="D13" s="58">
        <v>75358107</v>
      </c>
      <c r="E13" s="59">
        <v>75358107</v>
      </c>
      <c r="F13" s="59">
        <v>0</v>
      </c>
      <c r="G13" s="59">
        <v>0</v>
      </c>
      <c r="H13" s="59">
        <v>0</v>
      </c>
      <c r="I13" s="59">
        <v>0</v>
      </c>
      <c r="J13" s="59">
        <v>24968805</v>
      </c>
      <c r="K13" s="59">
        <v>0</v>
      </c>
      <c r="L13" s="59">
        <v>0</v>
      </c>
      <c r="M13" s="59">
        <v>24968805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6305924</v>
      </c>
      <c r="U13" s="59">
        <v>6305924</v>
      </c>
      <c r="V13" s="59">
        <v>31274729</v>
      </c>
      <c r="W13" s="59">
        <v>75358107</v>
      </c>
      <c r="X13" s="59">
        <v>-44083378</v>
      </c>
      <c r="Y13" s="60">
        <v>-58.5</v>
      </c>
      <c r="Z13" s="61">
        <v>75358107</v>
      </c>
    </row>
    <row r="14" spans="1:26" ht="12.75">
      <c r="A14" s="57" t="s">
        <v>38</v>
      </c>
      <c r="B14" s="18">
        <v>293764</v>
      </c>
      <c r="C14" s="18">
        <v>0</v>
      </c>
      <c r="D14" s="58">
        <v>575309</v>
      </c>
      <c r="E14" s="59">
        <v>575309</v>
      </c>
      <c r="F14" s="59">
        <v>25644</v>
      </c>
      <c r="G14" s="59">
        <v>22334</v>
      </c>
      <c r="H14" s="59">
        <v>31184</v>
      </c>
      <c r="I14" s="59">
        <v>79162</v>
      </c>
      <c r="J14" s="59">
        <v>27512</v>
      </c>
      <c r="K14" s="59">
        <v>22916</v>
      </c>
      <c r="L14" s="59">
        <v>0</v>
      </c>
      <c r="M14" s="59">
        <v>50428</v>
      </c>
      <c r="N14" s="59">
        <v>22916</v>
      </c>
      <c r="O14" s="59">
        <v>0</v>
      </c>
      <c r="P14" s="59">
        <v>183</v>
      </c>
      <c r="Q14" s="59">
        <v>23099</v>
      </c>
      <c r="R14" s="59">
        <v>0</v>
      </c>
      <c r="S14" s="59">
        <v>0</v>
      </c>
      <c r="T14" s="59">
        <v>-2779</v>
      </c>
      <c r="U14" s="59">
        <v>-2779</v>
      </c>
      <c r="V14" s="59">
        <v>149910</v>
      </c>
      <c r="W14" s="59">
        <v>575309</v>
      </c>
      <c r="X14" s="59">
        <v>-425399</v>
      </c>
      <c r="Y14" s="60">
        <v>-73.94</v>
      </c>
      <c r="Z14" s="61">
        <v>575309</v>
      </c>
    </row>
    <row r="15" spans="1:26" ht="12.75">
      <c r="A15" s="57" t="s">
        <v>39</v>
      </c>
      <c r="B15" s="18">
        <v>81633711</v>
      </c>
      <c r="C15" s="18">
        <v>0</v>
      </c>
      <c r="D15" s="58">
        <v>108441041</v>
      </c>
      <c r="E15" s="59">
        <v>103130567</v>
      </c>
      <c r="F15" s="59">
        <v>-12219</v>
      </c>
      <c r="G15" s="59">
        <v>9759805</v>
      </c>
      <c r="H15" s="59">
        <v>6966712</v>
      </c>
      <c r="I15" s="59">
        <v>16714298</v>
      </c>
      <c r="J15" s="59">
        <v>8998331</v>
      </c>
      <c r="K15" s="59">
        <v>6882523</v>
      </c>
      <c r="L15" s="59">
        <v>45147</v>
      </c>
      <c r="M15" s="59">
        <v>15926001</v>
      </c>
      <c r="N15" s="59">
        <v>6882523</v>
      </c>
      <c r="O15" s="59">
        <v>7955887</v>
      </c>
      <c r="P15" s="59">
        <v>5372439</v>
      </c>
      <c r="Q15" s="59">
        <v>20210849</v>
      </c>
      <c r="R15" s="59">
        <v>6104515</v>
      </c>
      <c r="S15" s="59">
        <v>4341998</v>
      </c>
      <c r="T15" s="59">
        <v>9283454</v>
      </c>
      <c r="U15" s="59">
        <v>19729967</v>
      </c>
      <c r="V15" s="59">
        <v>72581115</v>
      </c>
      <c r="W15" s="59">
        <v>103130567</v>
      </c>
      <c r="X15" s="59">
        <v>-30549452</v>
      </c>
      <c r="Y15" s="60">
        <v>-29.62</v>
      </c>
      <c r="Z15" s="61">
        <v>103130567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223787923</v>
      </c>
      <c r="C17" s="18">
        <v>0</v>
      </c>
      <c r="D17" s="58">
        <v>179721540</v>
      </c>
      <c r="E17" s="59">
        <v>177201456</v>
      </c>
      <c r="F17" s="59">
        <v>5011380</v>
      </c>
      <c r="G17" s="59">
        <v>11128532</v>
      </c>
      <c r="H17" s="59">
        <v>11076202</v>
      </c>
      <c r="I17" s="59">
        <v>27216114</v>
      </c>
      <c r="J17" s="59">
        <v>12723849</v>
      </c>
      <c r="K17" s="59">
        <v>9456507</v>
      </c>
      <c r="L17" s="59">
        <v>2404872</v>
      </c>
      <c r="M17" s="59">
        <v>24585228</v>
      </c>
      <c r="N17" s="59">
        <v>9456507</v>
      </c>
      <c r="O17" s="59">
        <v>4440910</v>
      </c>
      <c r="P17" s="59">
        <v>3753056</v>
      </c>
      <c r="Q17" s="59">
        <v>17650473</v>
      </c>
      <c r="R17" s="59">
        <v>3056576</v>
      </c>
      <c r="S17" s="59">
        <v>4798192</v>
      </c>
      <c r="T17" s="59">
        <v>4555710</v>
      </c>
      <c r="U17" s="59">
        <v>12410478</v>
      </c>
      <c r="V17" s="59">
        <v>81862293</v>
      </c>
      <c r="W17" s="59">
        <v>177201456</v>
      </c>
      <c r="X17" s="59">
        <v>-95339163</v>
      </c>
      <c r="Y17" s="60">
        <v>-53.8</v>
      </c>
      <c r="Z17" s="61">
        <v>177201456</v>
      </c>
    </row>
    <row r="18" spans="1:26" ht="12.75">
      <c r="A18" s="68" t="s">
        <v>41</v>
      </c>
      <c r="B18" s="69">
        <f>SUM(B11:B17)</f>
        <v>523942359</v>
      </c>
      <c r="C18" s="69">
        <f>SUM(C11:C17)</f>
        <v>0</v>
      </c>
      <c r="D18" s="70">
        <f aca="true" t="shared" si="1" ref="D18:Z18">SUM(D11:D17)</f>
        <v>541178934</v>
      </c>
      <c r="E18" s="71">
        <f t="shared" si="1"/>
        <v>532854334</v>
      </c>
      <c r="F18" s="71">
        <f t="shared" si="1"/>
        <v>19038433</v>
      </c>
      <c r="G18" s="71">
        <f t="shared" si="1"/>
        <v>34578338</v>
      </c>
      <c r="H18" s="71">
        <f t="shared" si="1"/>
        <v>31882621</v>
      </c>
      <c r="I18" s="71">
        <f t="shared" si="1"/>
        <v>85499392</v>
      </c>
      <c r="J18" s="71">
        <f t="shared" si="1"/>
        <v>58991870</v>
      </c>
      <c r="K18" s="71">
        <f t="shared" si="1"/>
        <v>42261495</v>
      </c>
      <c r="L18" s="71">
        <f t="shared" si="1"/>
        <v>13696305</v>
      </c>
      <c r="M18" s="71">
        <f t="shared" si="1"/>
        <v>114949670</v>
      </c>
      <c r="N18" s="71">
        <f t="shared" si="1"/>
        <v>28601524</v>
      </c>
      <c r="O18" s="71">
        <f t="shared" si="1"/>
        <v>12396797</v>
      </c>
      <c r="P18" s="71">
        <f t="shared" si="1"/>
        <v>9125678</v>
      </c>
      <c r="Q18" s="71">
        <f t="shared" si="1"/>
        <v>50123999</v>
      </c>
      <c r="R18" s="71">
        <f t="shared" si="1"/>
        <v>9161091</v>
      </c>
      <c r="S18" s="71">
        <f t="shared" si="1"/>
        <v>9140190</v>
      </c>
      <c r="T18" s="71">
        <f t="shared" si="1"/>
        <v>35694806</v>
      </c>
      <c r="U18" s="71">
        <f t="shared" si="1"/>
        <v>53996087</v>
      </c>
      <c r="V18" s="71">
        <f t="shared" si="1"/>
        <v>304569148</v>
      </c>
      <c r="W18" s="71">
        <f t="shared" si="1"/>
        <v>532854334</v>
      </c>
      <c r="X18" s="71">
        <f t="shared" si="1"/>
        <v>-228285186</v>
      </c>
      <c r="Y18" s="66">
        <f>+IF(W18&lt;&gt;0,(X18/W18)*100,0)</f>
        <v>-42.8419497475646</v>
      </c>
      <c r="Z18" s="72">
        <f t="shared" si="1"/>
        <v>532854334</v>
      </c>
    </row>
    <row r="19" spans="1:26" ht="12.75">
      <c r="A19" s="68" t="s">
        <v>42</v>
      </c>
      <c r="B19" s="73">
        <f>+B10-B18</f>
        <v>-60842396</v>
      </c>
      <c r="C19" s="73">
        <f>+C10-C18</f>
        <v>0</v>
      </c>
      <c r="D19" s="74">
        <f aca="true" t="shared" si="2" ref="D19:Z19">+D10-D18</f>
        <v>5814927</v>
      </c>
      <c r="E19" s="75">
        <f t="shared" si="2"/>
        <v>10005187</v>
      </c>
      <c r="F19" s="75">
        <f t="shared" si="2"/>
        <v>81407168</v>
      </c>
      <c r="G19" s="75">
        <f t="shared" si="2"/>
        <v>9156306</v>
      </c>
      <c r="H19" s="75">
        <f t="shared" si="2"/>
        <v>7884197</v>
      </c>
      <c r="I19" s="75">
        <f t="shared" si="2"/>
        <v>98447671</v>
      </c>
      <c r="J19" s="75">
        <f t="shared" si="2"/>
        <v>-36624343</v>
      </c>
      <c r="K19" s="75">
        <f t="shared" si="2"/>
        <v>-7131454</v>
      </c>
      <c r="L19" s="75">
        <f t="shared" si="2"/>
        <v>17273353</v>
      </c>
      <c r="M19" s="75">
        <f t="shared" si="2"/>
        <v>-26482444</v>
      </c>
      <c r="N19" s="75">
        <f t="shared" si="2"/>
        <v>-8105836</v>
      </c>
      <c r="O19" s="75">
        <f t="shared" si="2"/>
        <v>23119236</v>
      </c>
      <c r="P19" s="75">
        <f t="shared" si="2"/>
        <v>17484470</v>
      </c>
      <c r="Q19" s="75">
        <f t="shared" si="2"/>
        <v>32497870</v>
      </c>
      <c r="R19" s="75">
        <f t="shared" si="2"/>
        <v>12620421</v>
      </c>
      <c r="S19" s="75">
        <f t="shared" si="2"/>
        <v>12782712</v>
      </c>
      <c r="T19" s="75">
        <f t="shared" si="2"/>
        <v>-5054426</v>
      </c>
      <c r="U19" s="75">
        <f t="shared" si="2"/>
        <v>20348707</v>
      </c>
      <c r="V19" s="75">
        <f t="shared" si="2"/>
        <v>124811804</v>
      </c>
      <c r="W19" s="75">
        <f>IF(E10=E18,0,W10-W18)</f>
        <v>9937527</v>
      </c>
      <c r="X19" s="75">
        <f t="shared" si="2"/>
        <v>114874277</v>
      </c>
      <c r="Y19" s="76">
        <f>+IF(W19&lt;&gt;0,(X19/W19)*100,0)</f>
        <v>1155.9644265620611</v>
      </c>
      <c r="Z19" s="77">
        <f t="shared" si="2"/>
        <v>10005187</v>
      </c>
    </row>
    <row r="20" spans="1:26" ht="20.25">
      <c r="A20" s="78" t="s">
        <v>43</v>
      </c>
      <c r="B20" s="79">
        <v>46962586</v>
      </c>
      <c r="C20" s="79">
        <v>0</v>
      </c>
      <c r="D20" s="80">
        <v>37424700</v>
      </c>
      <c r="E20" s="81">
        <v>41488776</v>
      </c>
      <c r="F20" s="81">
        <v>1152502</v>
      </c>
      <c r="G20" s="81">
        <v>2025855</v>
      </c>
      <c r="H20" s="81">
        <v>4318119</v>
      </c>
      <c r="I20" s="81">
        <v>7496476</v>
      </c>
      <c r="J20" s="81">
        <v>0</v>
      </c>
      <c r="K20" s="81">
        <v>5267872</v>
      </c>
      <c r="L20" s="81">
        <v>0</v>
      </c>
      <c r="M20" s="81">
        <v>5267872</v>
      </c>
      <c r="N20" s="81">
        <v>5267872</v>
      </c>
      <c r="O20" s="81">
        <v>0</v>
      </c>
      <c r="P20" s="81">
        <v>0</v>
      </c>
      <c r="Q20" s="81">
        <v>5267872</v>
      </c>
      <c r="R20" s="81">
        <v>0</v>
      </c>
      <c r="S20" s="81">
        <v>0</v>
      </c>
      <c r="T20" s="81">
        <v>5448878</v>
      </c>
      <c r="U20" s="81">
        <v>5448878</v>
      </c>
      <c r="V20" s="81">
        <v>23481098</v>
      </c>
      <c r="W20" s="81">
        <v>41488776</v>
      </c>
      <c r="X20" s="81">
        <v>-18007678</v>
      </c>
      <c r="Y20" s="82">
        <v>-43.4</v>
      </c>
      <c r="Z20" s="83">
        <v>41488776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-13879810</v>
      </c>
      <c r="C22" s="91">
        <f>SUM(C19:C21)</f>
        <v>0</v>
      </c>
      <c r="D22" s="92">
        <f aca="true" t="shared" si="3" ref="D22:Z22">SUM(D19:D21)</f>
        <v>43239627</v>
      </c>
      <c r="E22" s="93">
        <f t="shared" si="3"/>
        <v>51493963</v>
      </c>
      <c r="F22" s="93">
        <f t="shared" si="3"/>
        <v>82559670</v>
      </c>
      <c r="G22" s="93">
        <f t="shared" si="3"/>
        <v>11182161</v>
      </c>
      <c r="H22" s="93">
        <f t="shared" si="3"/>
        <v>12202316</v>
      </c>
      <c r="I22" s="93">
        <f t="shared" si="3"/>
        <v>105944147</v>
      </c>
      <c r="J22" s="93">
        <f t="shared" si="3"/>
        <v>-36624343</v>
      </c>
      <c r="K22" s="93">
        <f t="shared" si="3"/>
        <v>-1863582</v>
      </c>
      <c r="L22" s="93">
        <f t="shared" si="3"/>
        <v>17273353</v>
      </c>
      <c r="M22" s="93">
        <f t="shared" si="3"/>
        <v>-21214572</v>
      </c>
      <c r="N22" s="93">
        <f t="shared" si="3"/>
        <v>-2837964</v>
      </c>
      <c r="O22" s="93">
        <f t="shared" si="3"/>
        <v>23119236</v>
      </c>
      <c r="P22" s="93">
        <f t="shared" si="3"/>
        <v>17484470</v>
      </c>
      <c r="Q22" s="93">
        <f t="shared" si="3"/>
        <v>37765742</v>
      </c>
      <c r="R22" s="93">
        <f t="shared" si="3"/>
        <v>12620421</v>
      </c>
      <c r="S22" s="93">
        <f t="shared" si="3"/>
        <v>12782712</v>
      </c>
      <c r="T22" s="93">
        <f t="shared" si="3"/>
        <v>394452</v>
      </c>
      <c r="U22" s="93">
        <f t="shared" si="3"/>
        <v>25797585</v>
      </c>
      <c r="V22" s="93">
        <f t="shared" si="3"/>
        <v>148292902</v>
      </c>
      <c r="W22" s="93">
        <f t="shared" si="3"/>
        <v>51426303</v>
      </c>
      <c r="X22" s="93">
        <f t="shared" si="3"/>
        <v>96866599</v>
      </c>
      <c r="Y22" s="94">
        <f>+IF(W22&lt;&gt;0,(X22/W22)*100,0)</f>
        <v>188.3600285247026</v>
      </c>
      <c r="Z22" s="95">
        <f t="shared" si="3"/>
        <v>51493963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-13879810</v>
      </c>
      <c r="C24" s="73">
        <f>SUM(C22:C23)</f>
        <v>0</v>
      </c>
      <c r="D24" s="74">
        <f aca="true" t="shared" si="4" ref="D24:Z24">SUM(D22:D23)</f>
        <v>43239627</v>
      </c>
      <c r="E24" s="75">
        <f t="shared" si="4"/>
        <v>51493963</v>
      </c>
      <c r="F24" s="75">
        <f t="shared" si="4"/>
        <v>82559670</v>
      </c>
      <c r="G24" s="75">
        <f t="shared" si="4"/>
        <v>11182161</v>
      </c>
      <c r="H24" s="75">
        <f t="shared" si="4"/>
        <v>12202316</v>
      </c>
      <c r="I24" s="75">
        <f t="shared" si="4"/>
        <v>105944147</v>
      </c>
      <c r="J24" s="75">
        <f t="shared" si="4"/>
        <v>-36624343</v>
      </c>
      <c r="K24" s="75">
        <f t="shared" si="4"/>
        <v>-1863582</v>
      </c>
      <c r="L24" s="75">
        <f t="shared" si="4"/>
        <v>17273353</v>
      </c>
      <c r="M24" s="75">
        <f t="shared" si="4"/>
        <v>-21214572</v>
      </c>
      <c r="N24" s="75">
        <f t="shared" si="4"/>
        <v>-2837964</v>
      </c>
      <c r="O24" s="75">
        <f t="shared" si="4"/>
        <v>23119236</v>
      </c>
      <c r="P24" s="75">
        <f t="shared" si="4"/>
        <v>17484470</v>
      </c>
      <c r="Q24" s="75">
        <f t="shared" si="4"/>
        <v>37765742</v>
      </c>
      <c r="R24" s="75">
        <f t="shared" si="4"/>
        <v>12620421</v>
      </c>
      <c r="S24" s="75">
        <f t="shared" si="4"/>
        <v>12782712</v>
      </c>
      <c r="T24" s="75">
        <f t="shared" si="4"/>
        <v>394452</v>
      </c>
      <c r="U24" s="75">
        <f t="shared" si="4"/>
        <v>25797585</v>
      </c>
      <c r="V24" s="75">
        <f t="shared" si="4"/>
        <v>148292902</v>
      </c>
      <c r="W24" s="75">
        <f t="shared" si="4"/>
        <v>51426303</v>
      </c>
      <c r="X24" s="75">
        <f t="shared" si="4"/>
        <v>96866599</v>
      </c>
      <c r="Y24" s="76">
        <f>+IF(W24&lt;&gt;0,(X24/W24)*100,0)</f>
        <v>188.3600285247026</v>
      </c>
      <c r="Z24" s="77">
        <f t="shared" si="4"/>
        <v>51493963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-58893031</v>
      </c>
      <c r="C27" s="21">
        <v>0</v>
      </c>
      <c r="D27" s="103">
        <v>47224698</v>
      </c>
      <c r="E27" s="104">
        <v>49338776</v>
      </c>
      <c r="F27" s="104">
        <v>100217</v>
      </c>
      <c r="G27" s="104">
        <v>2821139</v>
      </c>
      <c r="H27" s="104">
        <v>4573108</v>
      </c>
      <c r="I27" s="104">
        <v>7494464</v>
      </c>
      <c r="J27" s="104">
        <v>44173</v>
      </c>
      <c r="K27" s="104">
        <v>6926287</v>
      </c>
      <c r="L27" s="104">
        <v>29200</v>
      </c>
      <c r="M27" s="104">
        <v>6999660</v>
      </c>
      <c r="N27" s="104">
        <v>6926287</v>
      </c>
      <c r="O27" s="104">
        <v>1154919</v>
      </c>
      <c r="P27" s="104">
        <v>37886</v>
      </c>
      <c r="Q27" s="104">
        <v>8119092</v>
      </c>
      <c r="R27" s="104">
        <v>1795608</v>
      </c>
      <c r="S27" s="104">
        <v>3076769</v>
      </c>
      <c r="T27" s="104">
        <v>1622076</v>
      </c>
      <c r="U27" s="104">
        <v>6494453</v>
      </c>
      <c r="V27" s="104">
        <v>29107669</v>
      </c>
      <c r="W27" s="104">
        <v>49338776</v>
      </c>
      <c r="X27" s="104">
        <v>-20231107</v>
      </c>
      <c r="Y27" s="105">
        <v>-41</v>
      </c>
      <c r="Z27" s="106">
        <v>49338776</v>
      </c>
    </row>
    <row r="28" spans="1:26" ht="12.75">
      <c r="A28" s="107" t="s">
        <v>47</v>
      </c>
      <c r="B28" s="18">
        <v>-1</v>
      </c>
      <c r="C28" s="18">
        <v>0</v>
      </c>
      <c r="D28" s="58">
        <v>37424698</v>
      </c>
      <c r="E28" s="59">
        <v>41488776</v>
      </c>
      <c r="F28" s="59">
        <v>100217</v>
      </c>
      <c r="G28" s="59">
        <v>2821139</v>
      </c>
      <c r="H28" s="59">
        <v>3754885</v>
      </c>
      <c r="I28" s="59">
        <v>6676241</v>
      </c>
      <c r="J28" s="59">
        <v>0</v>
      </c>
      <c r="K28" s="59">
        <v>6427815</v>
      </c>
      <c r="L28" s="59">
        <v>0</v>
      </c>
      <c r="M28" s="59">
        <v>6427815</v>
      </c>
      <c r="N28" s="59">
        <v>6427815</v>
      </c>
      <c r="O28" s="59">
        <v>1112919</v>
      </c>
      <c r="P28" s="59">
        <v>0</v>
      </c>
      <c r="Q28" s="59">
        <v>7540734</v>
      </c>
      <c r="R28" s="59">
        <v>1795608</v>
      </c>
      <c r="S28" s="59">
        <v>800</v>
      </c>
      <c r="T28" s="59">
        <v>1337338</v>
      </c>
      <c r="U28" s="59">
        <v>3133746</v>
      </c>
      <c r="V28" s="59">
        <v>23778536</v>
      </c>
      <c r="W28" s="59">
        <v>41488776</v>
      </c>
      <c r="X28" s="59">
        <v>-17710240</v>
      </c>
      <c r="Y28" s="60">
        <v>-42.69</v>
      </c>
      <c r="Z28" s="61">
        <v>41488776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-58893030</v>
      </c>
      <c r="C31" s="18">
        <v>0</v>
      </c>
      <c r="D31" s="58">
        <v>9800000</v>
      </c>
      <c r="E31" s="59">
        <v>7850000</v>
      </c>
      <c r="F31" s="59">
        <v>0</v>
      </c>
      <c r="G31" s="59">
        <v>0</v>
      </c>
      <c r="H31" s="59">
        <v>818223</v>
      </c>
      <c r="I31" s="59">
        <v>818223</v>
      </c>
      <c r="J31" s="59">
        <v>44173</v>
      </c>
      <c r="K31" s="59">
        <v>498472</v>
      </c>
      <c r="L31" s="59">
        <v>29200</v>
      </c>
      <c r="M31" s="59">
        <v>571845</v>
      </c>
      <c r="N31" s="59">
        <v>498472</v>
      </c>
      <c r="O31" s="59">
        <v>42000</v>
      </c>
      <c r="P31" s="59">
        <v>37886</v>
      </c>
      <c r="Q31" s="59">
        <v>578358</v>
      </c>
      <c r="R31" s="59">
        <v>0</v>
      </c>
      <c r="S31" s="59">
        <v>3075969</v>
      </c>
      <c r="T31" s="59">
        <v>284738</v>
      </c>
      <c r="U31" s="59">
        <v>3360707</v>
      </c>
      <c r="V31" s="59">
        <v>5329133</v>
      </c>
      <c r="W31" s="59">
        <v>7850000</v>
      </c>
      <c r="X31" s="59">
        <v>-2520867</v>
      </c>
      <c r="Y31" s="60">
        <v>-32.11</v>
      </c>
      <c r="Z31" s="61">
        <v>7850000</v>
      </c>
    </row>
    <row r="32" spans="1:26" ht="12.75">
      <c r="A32" s="68" t="s">
        <v>50</v>
      </c>
      <c r="B32" s="21">
        <f>SUM(B28:B31)</f>
        <v>-58893031</v>
      </c>
      <c r="C32" s="21">
        <f>SUM(C28:C31)</f>
        <v>0</v>
      </c>
      <c r="D32" s="103">
        <f aca="true" t="shared" si="5" ref="D32:Z32">SUM(D28:D31)</f>
        <v>47224698</v>
      </c>
      <c r="E32" s="104">
        <f t="shared" si="5"/>
        <v>49338776</v>
      </c>
      <c r="F32" s="104">
        <f t="shared" si="5"/>
        <v>100217</v>
      </c>
      <c r="G32" s="104">
        <f t="shared" si="5"/>
        <v>2821139</v>
      </c>
      <c r="H32" s="104">
        <f t="shared" si="5"/>
        <v>4573108</v>
      </c>
      <c r="I32" s="104">
        <f t="shared" si="5"/>
        <v>7494464</v>
      </c>
      <c r="J32" s="104">
        <f t="shared" si="5"/>
        <v>44173</v>
      </c>
      <c r="K32" s="104">
        <f t="shared" si="5"/>
        <v>6926287</v>
      </c>
      <c r="L32" s="104">
        <f t="shared" si="5"/>
        <v>29200</v>
      </c>
      <c r="M32" s="104">
        <f t="shared" si="5"/>
        <v>6999660</v>
      </c>
      <c r="N32" s="104">
        <f t="shared" si="5"/>
        <v>6926287</v>
      </c>
      <c r="O32" s="104">
        <f t="shared" si="5"/>
        <v>1154919</v>
      </c>
      <c r="P32" s="104">
        <f t="shared" si="5"/>
        <v>37886</v>
      </c>
      <c r="Q32" s="104">
        <f t="shared" si="5"/>
        <v>8119092</v>
      </c>
      <c r="R32" s="104">
        <f t="shared" si="5"/>
        <v>1795608</v>
      </c>
      <c r="S32" s="104">
        <f t="shared" si="5"/>
        <v>3076769</v>
      </c>
      <c r="T32" s="104">
        <f t="shared" si="5"/>
        <v>1622076</v>
      </c>
      <c r="U32" s="104">
        <f t="shared" si="5"/>
        <v>6494453</v>
      </c>
      <c r="V32" s="104">
        <f t="shared" si="5"/>
        <v>29107669</v>
      </c>
      <c r="W32" s="104">
        <f t="shared" si="5"/>
        <v>49338776</v>
      </c>
      <c r="X32" s="104">
        <f t="shared" si="5"/>
        <v>-20231107</v>
      </c>
      <c r="Y32" s="105">
        <f>+IF(W32&lt;&gt;0,(X32/W32)*100,0)</f>
        <v>-41.00447688446913</v>
      </c>
      <c r="Z32" s="106">
        <f t="shared" si="5"/>
        <v>49338776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1266125652</v>
      </c>
      <c r="C35" s="18">
        <v>0</v>
      </c>
      <c r="D35" s="58">
        <v>791503062</v>
      </c>
      <c r="E35" s="59">
        <v>791503062</v>
      </c>
      <c r="F35" s="59">
        <v>82127202</v>
      </c>
      <c r="G35" s="59">
        <v>7640285</v>
      </c>
      <c r="H35" s="59">
        <v>2986810</v>
      </c>
      <c r="I35" s="59">
        <v>92754297</v>
      </c>
      <c r="J35" s="59">
        <v>-251718</v>
      </c>
      <c r="K35" s="59">
        <v>-5012694</v>
      </c>
      <c r="L35" s="59">
        <v>26583614</v>
      </c>
      <c r="M35" s="59">
        <v>21319202</v>
      </c>
      <c r="N35" s="59">
        <v>-20791171</v>
      </c>
      <c r="O35" s="59">
        <v>31222531</v>
      </c>
      <c r="P35" s="59">
        <v>10174235</v>
      </c>
      <c r="Q35" s="59">
        <v>20605595</v>
      </c>
      <c r="R35" s="59">
        <v>18364372</v>
      </c>
      <c r="S35" s="59">
        <v>13201211</v>
      </c>
      <c r="T35" s="59">
        <v>16840640</v>
      </c>
      <c r="U35" s="59">
        <v>48406223</v>
      </c>
      <c r="V35" s="59">
        <v>183085317</v>
      </c>
      <c r="W35" s="59">
        <v>791503062</v>
      </c>
      <c r="X35" s="59">
        <v>-608417745</v>
      </c>
      <c r="Y35" s="60">
        <v>-76.87</v>
      </c>
      <c r="Z35" s="61">
        <v>791503062</v>
      </c>
    </row>
    <row r="36" spans="1:26" ht="12.75">
      <c r="A36" s="57" t="s">
        <v>53</v>
      </c>
      <c r="B36" s="18">
        <v>1093450074</v>
      </c>
      <c r="C36" s="18">
        <v>0</v>
      </c>
      <c r="D36" s="58">
        <v>900233209</v>
      </c>
      <c r="E36" s="59">
        <v>900233209</v>
      </c>
      <c r="F36" s="59">
        <v>100217</v>
      </c>
      <c r="G36" s="59">
        <v>2821139</v>
      </c>
      <c r="H36" s="59">
        <v>4573108</v>
      </c>
      <c r="I36" s="59">
        <v>7494464</v>
      </c>
      <c r="J36" s="59">
        <v>-24924660</v>
      </c>
      <c r="K36" s="59">
        <v>6926287</v>
      </c>
      <c r="L36" s="59">
        <v>29200</v>
      </c>
      <c r="M36" s="59">
        <v>-17969173</v>
      </c>
      <c r="N36" s="59">
        <v>6926287</v>
      </c>
      <c r="O36" s="59">
        <v>1154919</v>
      </c>
      <c r="P36" s="59">
        <v>37886</v>
      </c>
      <c r="Q36" s="59">
        <v>8119092</v>
      </c>
      <c r="R36" s="59">
        <v>1795608</v>
      </c>
      <c r="S36" s="59">
        <v>3076769</v>
      </c>
      <c r="T36" s="59">
        <v>-4233991</v>
      </c>
      <c r="U36" s="59">
        <v>638386</v>
      </c>
      <c r="V36" s="59">
        <v>-1717231</v>
      </c>
      <c r="W36" s="59">
        <v>900233209</v>
      </c>
      <c r="X36" s="59">
        <v>-901950440</v>
      </c>
      <c r="Y36" s="60">
        <v>-100.19</v>
      </c>
      <c r="Z36" s="61">
        <v>900233209</v>
      </c>
    </row>
    <row r="37" spans="1:26" ht="12.75">
      <c r="A37" s="57" t="s">
        <v>54</v>
      </c>
      <c r="B37" s="18">
        <v>435662233</v>
      </c>
      <c r="C37" s="18">
        <v>0</v>
      </c>
      <c r="D37" s="58">
        <v>107231004</v>
      </c>
      <c r="E37" s="59">
        <v>-92768994</v>
      </c>
      <c r="F37" s="59">
        <v>-332251</v>
      </c>
      <c r="G37" s="59">
        <v>-493637</v>
      </c>
      <c r="H37" s="59">
        <v>-4642398</v>
      </c>
      <c r="I37" s="59">
        <v>-5468286</v>
      </c>
      <c r="J37" s="59">
        <v>11447965</v>
      </c>
      <c r="K37" s="59">
        <v>3777175</v>
      </c>
      <c r="L37" s="59">
        <v>9339461</v>
      </c>
      <c r="M37" s="59">
        <v>24564601</v>
      </c>
      <c r="N37" s="59">
        <v>-11026920</v>
      </c>
      <c r="O37" s="59">
        <v>9258214</v>
      </c>
      <c r="P37" s="59">
        <v>-7272349</v>
      </c>
      <c r="Q37" s="59">
        <v>-9041055</v>
      </c>
      <c r="R37" s="59">
        <v>5734660</v>
      </c>
      <c r="S37" s="59">
        <v>-2208197</v>
      </c>
      <c r="T37" s="59">
        <v>12212197</v>
      </c>
      <c r="U37" s="59">
        <v>15738660</v>
      </c>
      <c r="V37" s="59">
        <v>25793920</v>
      </c>
      <c r="W37" s="59">
        <v>107231004</v>
      </c>
      <c r="X37" s="59">
        <v>-81437084</v>
      </c>
      <c r="Y37" s="60">
        <v>-75.95</v>
      </c>
      <c r="Z37" s="61">
        <v>-92768994</v>
      </c>
    </row>
    <row r="38" spans="1:26" ht="12.75">
      <c r="A38" s="57" t="s">
        <v>55</v>
      </c>
      <c r="B38" s="18">
        <v>105875082</v>
      </c>
      <c r="C38" s="18">
        <v>0</v>
      </c>
      <c r="D38" s="58">
        <v>288769392</v>
      </c>
      <c r="E38" s="59">
        <v>288769392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288769392</v>
      </c>
      <c r="X38" s="59">
        <v>-288769392</v>
      </c>
      <c r="Y38" s="60">
        <v>-100</v>
      </c>
      <c r="Z38" s="61">
        <v>288769392</v>
      </c>
    </row>
    <row r="39" spans="1:26" ht="12.75">
      <c r="A39" s="57" t="s">
        <v>56</v>
      </c>
      <c r="B39" s="18">
        <v>1831918221</v>
      </c>
      <c r="C39" s="18">
        <v>0</v>
      </c>
      <c r="D39" s="58">
        <v>1252496248</v>
      </c>
      <c r="E39" s="59">
        <v>1444241910</v>
      </c>
      <c r="F39" s="59">
        <v>0</v>
      </c>
      <c r="G39" s="59">
        <v>-227100</v>
      </c>
      <c r="H39" s="59">
        <v>0</v>
      </c>
      <c r="I39" s="59">
        <v>-227100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1804899</v>
      </c>
      <c r="S39" s="59">
        <v>5703465</v>
      </c>
      <c r="T39" s="59">
        <v>0</v>
      </c>
      <c r="U39" s="59">
        <v>7508364</v>
      </c>
      <c r="V39" s="59">
        <v>7281264</v>
      </c>
      <c r="W39" s="59">
        <v>1244309572</v>
      </c>
      <c r="X39" s="59">
        <v>-1237028308</v>
      </c>
      <c r="Y39" s="60">
        <v>-99.41</v>
      </c>
      <c r="Z39" s="61">
        <v>1444241910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-349127544</v>
      </c>
      <c r="C42" s="18">
        <v>0</v>
      </c>
      <c r="D42" s="58">
        <v>-432482248</v>
      </c>
      <c r="E42" s="59">
        <v>-81907805</v>
      </c>
      <c r="F42" s="59">
        <v>-19038433</v>
      </c>
      <c r="G42" s="59">
        <v>-34578338</v>
      </c>
      <c r="H42" s="59">
        <v>-31882621</v>
      </c>
      <c r="I42" s="59">
        <v>-85499392</v>
      </c>
      <c r="J42" s="59">
        <v>-34023065</v>
      </c>
      <c r="K42" s="59">
        <v>-42261495</v>
      </c>
      <c r="L42" s="59">
        <v>-13696305</v>
      </c>
      <c r="M42" s="59">
        <v>-89980865</v>
      </c>
      <c r="N42" s="59">
        <v>-28601524</v>
      </c>
      <c r="O42" s="59">
        <v>-12396797</v>
      </c>
      <c r="P42" s="59">
        <v>-9125678</v>
      </c>
      <c r="Q42" s="59">
        <v>-50123999</v>
      </c>
      <c r="R42" s="59">
        <v>-9161091</v>
      </c>
      <c r="S42" s="59">
        <v>-3008770</v>
      </c>
      <c r="T42" s="59">
        <v>-29388882</v>
      </c>
      <c r="U42" s="59">
        <v>-41558743</v>
      </c>
      <c r="V42" s="59">
        <v>-267162999</v>
      </c>
      <c r="W42" s="59">
        <v>-81907805</v>
      </c>
      <c r="X42" s="59">
        <v>-185255194</v>
      </c>
      <c r="Y42" s="60">
        <v>226.18</v>
      </c>
      <c r="Z42" s="61">
        <v>-81907805</v>
      </c>
    </row>
    <row r="43" spans="1:26" ht="12.75">
      <c r="A43" s="57" t="s">
        <v>59</v>
      </c>
      <c r="B43" s="18">
        <v>0</v>
      </c>
      <c r="C43" s="18">
        <v>0</v>
      </c>
      <c r="D43" s="58">
        <v>0</v>
      </c>
      <c r="E43" s="59">
        <v>-48224698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-48224698</v>
      </c>
      <c r="X43" s="59">
        <v>48224698</v>
      </c>
      <c r="Y43" s="60">
        <v>-100</v>
      </c>
      <c r="Z43" s="61">
        <v>-48224698</v>
      </c>
    </row>
    <row r="44" spans="1:26" ht="12.75">
      <c r="A44" s="57" t="s">
        <v>60</v>
      </c>
      <c r="B44" s="18">
        <v>2242007</v>
      </c>
      <c r="C44" s="18">
        <v>0</v>
      </c>
      <c r="D44" s="58">
        <v>-116176</v>
      </c>
      <c r="E44" s="59">
        <v>-199999998</v>
      </c>
      <c r="F44" s="59">
        <v>-343704</v>
      </c>
      <c r="G44" s="59">
        <v>9694</v>
      </c>
      <c r="H44" s="59">
        <v>11494</v>
      </c>
      <c r="I44" s="59">
        <v>-322516</v>
      </c>
      <c r="J44" s="59">
        <v>-123</v>
      </c>
      <c r="K44" s="59">
        <v>-18603</v>
      </c>
      <c r="L44" s="59">
        <v>-13398</v>
      </c>
      <c r="M44" s="59">
        <v>-32124</v>
      </c>
      <c r="N44" s="59">
        <v>8986</v>
      </c>
      <c r="O44" s="59">
        <v>2768</v>
      </c>
      <c r="P44" s="59">
        <v>-7981</v>
      </c>
      <c r="Q44" s="59">
        <v>3773</v>
      </c>
      <c r="R44" s="59">
        <v>7163</v>
      </c>
      <c r="S44" s="59">
        <v>0</v>
      </c>
      <c r="T44" s="59">
        <v>3375</v>
      </c>
      <c r="U44" s="59">
        <v>10538</v>
      </c>
      <c r="V44" s="59">
        <v>-340329</v>
      </c>
      <c r="W44" s="59">
        <v>-116176</v>
      </c>
      <c r="X44" s="59">
        <v>-224153</v>
      </c>
      <c r="Y44" s="60">
        <v>192.94</v>
      </c>
      <c r="Z44" s="61">
        <v>-199999998</v>
      </c>
    </row>
    <row r="45" spans="1:26" ht="12.75">
      <c r="A45" s="68" t="s">
        <v>61</v>
      </c>
      <c r="B45" s="21">
        <v>-346885537</v>
      </c>
      <c r="C45" s="21">
        <v>0</v>
      </c>
      <c r="D45" s="103">
        <v>-427590973</v>
      </c>
      <c r="E45" s="104">
        <v>-321095671</v>
      </c>
      <c r="F45" s="104">
        <v>-19382137</v>
      </c>
      <c r="G45" s="104">
        <f>+F45+G42+G43+G44+G83</f>
        <v>-53950781</v>
      </c>
      <c r="H45" s="104">
        <f>+G45+H42+H43+H44+H83</f>
        <v>-85821908</v>
      </c>
      <c r="I45" s="104">
        <f>+H45</f>
        <v>-85821908</v>
      </c>
      <c r="J45" s="104">
        <f>+H45+J42+J43+J44+J83</f>
        <v>-119845096</v>
      </c>
      <c r="K45" s="104">
        <f>+J45+K42+K43+K44+K83</f>
        <v>-162125194</v>
      </c>
      <c r="L45" s="104">
        <f>+K45+L42+L43+L44+L83</f>
        <v>-175834897</v>
      </c>
      <c r="M45" s="104">
        <f>+L45</f>
        <v>-175834897</v>
      </c>
      <c r="N45" s="104">
        <f>+L45+N42+N43+N44+N83</f>
        <v>-204427435</v>
      </c>
      <c r="O45" s="104">
        <f>+N45+O42+O43+O44+O83</f>
        <v>-216821464</v>
      </c>
      <c r="P45" s="104">
        <f>+O45+P42+P43+P44+P83</f>
        <v>-225955123</v>
      </c>
      <c r="Q45" s="104">
        <f>+P45</f>
        <v>-225955123</v>
      </c>
      <c r="R45" s="104">
        <f>+P45+R42+R43+R44+R83</f>
        <v>-235109051</v>
      </c>
      <c r="S45" s="104">
        <f>+R45+S42+S43+S44+S83</f>
        <v>-238117821</v>
      </c>
      <c r="T45" s="104">
        <f>+S45+T42+T43+T44+T83</f>
        <v>-267503328</v>
      </c>
      <c r="U45" s="104">
        <f>+T45</f>
        <v>-267503328</v>
      </c>
      <c r="V45" s="104">
        <f>+U45</f>
        <v>-267503328</v>
      </c>
      <c r="W45" s="104">
        <f>+W83+W42+W43+W44</f>
        <v>-129495610</v>
      </c>
      <c r="X45" s="104">
        <f>+V45-W45</f>
        <v>-138007718</v>
      </c>
      <c r="Y45" s="105">
        <f>+IF(W45&lt;&gt;0,+(X45/W45)*100,0)</f>
        <v>106.57327920228339</v>
      </c>
      <c r="Z45" s="106">
        <v>-321095671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41.37508362061431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41.37508362061431</v>
      </c>
      <c r="X59" s="10">
        <f t="shared" si="7"/>
        <v>0</v>
      </c>
      <c r="Y59" s="10">
        <f t="shared" si="7"/>
        <v>0</v>
      </c>
      <c r="Z59" s="11">
        <f t="shared" si="7"/>
        <v>41.37508362061431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19.49567869025392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19.49567869025392</v>
      </c>
      <c r="X61" s="13">
        <f t="shared" si="7"/>
        <v>0</v>
      </c>
      <c r="Y61" s="13">
        <f t="shared" si="7"/>
        <v>0</v>
      </c>
      <c r="Z61" s="14">
        <f t="shared" si="7"/>
        <v>19.49567869025392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23.49390377969993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23.49390377969993</v>
      </c>
      <c r="X64" s="13">
        <f t="shared" si="7"/>
        <v>0</v>
      </c>
      <c r="Y64" s="13">
        <f t="shared" si="7"/>
        <v>0</v>
      </c>
      <c r="Z64" s="14">
        <f t="shared" si="7"/>
        <v>23.49390377969993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34.469630302873554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34.469630302873554</v>
      </c>
      <c r="X66" s="16">
        <f t="shared" si="7"/>
        <v>0</v>
      </c>
      <c r="Y66" s="16">
        <f t="shared" si="7"/>
        <v>0</v>
      </c>
      <c r="Z66" s="17">
        <f t="shared" si="7"/>
        <v>34.469630302873554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110617438</v>
      </c>
      <c r="C68" s="18">
        <v>0</v>
      </c>
      <c r="D68" s="19">
        <v>139526002</v>
      </c>
      <c r="E68" s="20">
        <v>139526002</v>
      </c>
      <c r="F68" s="20">
        <v>11023898</v>
      </c>
      <c r="G68" s="20">
        <v>10949561</v>
      </c>
      <c r="H68" s="20">
        <v>12517182</v>
      </c>
      <c r="I68" s="20">
        <v>34490641</v>
      </c>
      <c r="J68" s="20">
        <v>9386246</v>
      </c>
      <c r="K68" s="20">
        <v>5963109</v>
      </c>
      <c r="L68" s="20">
        <v>10205515</v>
      </c>
      <c r="M68" s="20">
        <v>25554870</v>
      </c>
      <c r="N68" s="20">
        <v>5963109</v>
      </c>
      <c r="O68" s="20">
        <v>9280349</v>
      </c>
      <c r="P68" s="20">
        <v>10072813</v>
      </c>
      <c r="Q68" s="20">
        <v>25316271</v>
      </c>
      <c r="R68" s="20">
        <v>10025443</v>
      </c>
      <c r="S68" s="20">
        <v>10025443</v>
      </c>
      <c r="T68" s="20">
        <v>9772217</v>
      </c>
      <c r="U68" s="20">
        <v>29823103</v>
      </c>
      <c r="V68" s="20">
        <v>115184885</v>
      </c>
      <c r="W68" s="20">
        <v>139526002</v>
      </c>
      <c r="X68" s="20">
        <v>0</v>
      </c>
      <c r="Y68" s="19">
        <v>0</v>
      </c>
      <c r="Z68" s="22">
        <v>139526002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96400404</v>
      </c>
      <c r="C70" s="18">
        <v>0</v>
      </c>
      <c r="D70" s="19">
        <v>139638914</v>
      </c>
      <c r="E70" s="20">
        <v>139638914</v>
      </c>
      <c r="F70" s="20">
        <v>5906152</v>
      </c>
      <c r="G70" s="20">
        <v>8169894</v>
      </c>
      <c r="H70" s="20">
        <v>7055165</v>
      </c>
      <c r="I70" s="20">
        <v>21131211</v>
      </c>
      <c r="J70" s="20">
        <v>8593339</v>
      </c>
      <c r="K70" s="20">
        <v>8307295</v>
      </c>
      <c r="L70" s="20">
        <v>16722773</v>
      </c>
      <c r="M70" s="20">
        <v>33623407</v>
      </c>
      <c r="N70" s="20">
        <v>8347557</v>
      </c>
      <c r="O70" s="20">
        <v>4943656</v>
      </c>
      <c r="P70" s="20">
        <v>4221534</v>
      </c>
      <c r="Q70" s="20">
        <v>17512747</v>
      </c>
      <c r="R70" s="20">
        <v>5396944</v>
      </c>
      <c r="S70" s="20">
        <v>5624915</v>
      </c>
      <c r="T70" s="20">
        <v>4466367</v>
      </c>
      <c r="U70" s="20">
        <v>15488226</v>
      </c>
      <c r="V70" s="20">
        <v>87755591</v>
      </c>
      <c r="W70" s="20">
        <v>139638914</v>
      </c>
      <c r="X70" s="20">
        <v>0</v>
      </c>
      <c r="Y70" s="19">
        <v>0</v>
      </c>
      <c r="Z70" s="22">
        <v>139638914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11206001</v>
      </c>
      <c r="G71" s="20">
        <v>11844324</v>
      </c>
      <c r="H71" s="20">
        <v>9120254</v>
      </c>
      <c r="I71" s="20">
        <v>32170579</v>
      </c>
      <c r="J71" s="20">
        <v>0</v>
      </c>
      <c r="K71" s="20">
        <v>14722642</v>
      </c>
      <c r="L71" s="20">
        <v>0</v>
      </c>
      <c r="M71" s="20">
        <v>14722642</v>
      </c>
      <c r="N71" s="20">
        <v>0</v>
      </c>
      <c r="O71" s="20">
        <v>16554458</v>
      </c>
      <c r="P71" s="20">
        <v>7752087</v>
      </c>
      <c r="Q71" s="20">
        <v>24306545</v>
      </c>
      <c r="R71" s="20">
        <v>1646289</v>
      </c>
      <c r="S71" s="20">
        <v>1235628</v>
      </c>
      <c r="T71" s="20">
        <v>8515007</v>
      </c>
      <c r="U71" s="20">
        <v>11396924</v>
      </c>
      <c r="V71" s="20">
        <v>82596690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1799921</v>
      </c>
      <c r="G72" s="20">
        <v>1817275</v>
      </c>
      <c r="H72" s="20">
        <v>1805373</v>
      </c>
      <c r="I72" s="20">
        <v>5422569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1726735</v>
      </c>
      <c r="U72" s="20">
        <v>1726735</v>
      </c>
      <c r="V72" s="20">
        <v>7149304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15157255</v>
      </c>
      <c r="C73" s="18">
        <v>0</v>
      </c>
      <c r="D73" s="19">
        <v>20070879</v>
      </c>
      <c r="E73" s="20">
        <v>20070879</v>
      </c>
      <c r="F73" s="20">
        <v>1495743</v>
      </c>
      <c r="G73" s="20">
        <v>1456567</v>
      </c>
      <c r="H73" s="20">
        <v>1344242</v>
      </c>
      <c r="I73" s="20">
        <v>4296552</v>
      </c>
      <c r="J73" s="20">
        <v>1455903</v>
      </c>
      <c r="K73" s="20">
        <v>1451946</v>
      </c>
      <c r="L73" s="20">
        <v>1467396</v>
      </c>
      <c r="M73" s="20">
        <v>4375245</v>
      </c>
      <c r="N73" s="20">
        <v>1452994</v>
      </c>
      <c r="O73" s="20">
        <v>1465848</v>
      </c>
      <c r="P73" s="20">
        <v>1516645</v>
      </c>
      <c r="Q73" s="20">
        <v>4435487</v>
      </c>
      <c r="R73" s="20">
        <v>1466469</v>
      </c>
      <c r="S73" s="20">
        <v>1468953</v>
      </c>
      <c r="T73" s="20">
        <v>673327</v>
      </c>
      <c r="U73" s="20">
        <v>3608749</v>
      </c>
      <c r="V73" s="20">
        <v>16716033</v>
      </c>
      <c r="W73" s="20">
        <v>20070879</v>
      </c>
      <c r="X73" s="20">
        <v>0</v>
      </c>
      <c r="Y73" s="19">
        <v>0</v>
      </c>
      <c r="Z73" s="22">
        <v>20070879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20768370</v>
      </c>
      <c r="C75" s="27">
        <v>0</v>
      </c>
      <c r="D75" s="28">
        <v>70033938</v>
      </c>
      <c r="E75" s="29">
        <v>65033938</v>
      </c>
      <c r="F75" s="29">
        <v>4743507</v>
      </c>
      <c r="G75" s="29">
        <v>3626886</v>
      </c>
      <c r="H75" s="29">
        <v>4661066</v>
      </c>
      <c r="I75" s="29">
        <v>13031459</v>
      </c>
      <c r="J75" s="29">
        <v>2051785</v>
      </c>
      <c r="K75" s="29">
        <v>929189</v>
      </c>
      <c r="L75" s="29">
        <v>2560723</v>
      </c>
      <c r="M75" s="29">
        <v>5541697</v>
      </c>
      <c r="N75" s="29">
        <v>929189</v>
      </c>
      <c r="O75" s="29">
        <v>2378930</v>
      </c>
      <c r="P75" s="29">
        <v>2638300</v>
      </c>
      <c r="Q75" s="29">
        <v>5946419</v>
      </c>
      <c r="R75" s="29">
        <v>2870633</v>
      </c>
      <c r="S75" s="29">
        <v>2930830</v>
      </c>
      <c r="T75" s="29">
        <v>5242433</v>
      </c>
      <c r="U75" s="29">
        <v>11043896</v>
      </c>
      <c r="V75" s="29">
        <v>35563471</v>
      </c>
      <c r="W75" s="29">
        <v>65033938</v>
      </c>
      <c r="X75" s="29">
        <v>0</v>
      </c>
      <c r="Y75" s="28">
        <v>0</v>
      </c>
      <c r="Z75" s="30">
        <v>65033938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57729000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57729000</v>
      </c>
      <c r="X77" s="20">
        <v>0</v>
      </c>
      <c r="Y77" s="19">
        <v>0</v>
      </c>
      <c r="Z77" s="22">
        <v>57729000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27223554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27223554</v>
      </c>
      <c r="X79" s="20">
        <v>0</v>
      </c>
      <c r="Y79" s="19">
        <v>0</v>
      </c>
      <c r="Z79" s="22">
        <v>27223554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60616902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60616902</v>
      </c>
      <c r="X80" s="20">
        <v>0</v>
      </c>
      <c r="Y80" s="19">
        <v>0</v>
      </c>
      <c r="Z80" s="22">
        <v>60616902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5544111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5544111</v>
      </c>
      <c r="X81" s="20">
        <v>0</v>
      </c>
      <c r="Y81" s="19">
        <v>0</v>
      </c>
      <c r="Z81" s="22">
        <v>5544111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4715433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4715433</v>
      </c>
      <c r="X82" s="20">
        <v>0</v>
      </c>
      <c r="Y82" s="19">
        <v>0</v>
      </c>
      <c r="Z82" s="22">
        <v>4715433</v>
      </c>
    </row>
    <row r="83" spans="1:26" ht="12.75" hidden="1">
      <c r="A83" s="38"/>
      <c r="B83" s="18"/>
      <c r="C83" s="18"/>
      <c r="D83" s="19">
        <v>5007451</v>
      </c>
      <c r="E83" s="20">
        <v>9036830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753069</v>
      </c>
      <c r="X83" s="20"/>
      <c r="Y83" s="19"/>
      <c r="Z83" s="22">
        <v>9036830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22416958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22416958</v>
      </c>
      <c r="X84" s="29">
        <v>0</v>
      </c>
      <c r="Y84" s="28">
        <v>0</v>
      </c>
      <c r="Z84" s="30">
        <v>22416958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79057866</v>
      </c>
      <c r="C5" s="18">
        <v>0</v>
      </c>
      <c r="D5" s="58">
        <v>82416420</v>
      </c>
      <c r="E5" s="59">
        <v>87349055</v>
      </c>
      <c r="F5" s="59">
        <v>0</v>
      </c>
      <c r="G5" s="59">
        <v>7428542</v>
      </c>
      <c r="H5" s="59">
        <v>7707698</v>
      </c>
      <c r="I5" s="59">
        <v>15136240</v>
      </c>
      <c r="J5" s="59">
        <v>7385907</v>
      </c>
      <c r="K5" s="59">
        <v>7711207</v>
      </c>
      <c r="L5" s="59">
        <v>7464297</v>
      </c>
      <c r="M5" s="59">
        <v>22561411</v>
      </c>
      <c r="N5" s="59">
        <v>7709832</v>
      </c>
      <c r="O5" s="59">
        <v>441</v>
      </c>
      <c r="P5" s="59">
        <v>29104</v>
      </c>
      <c r="Q5" s="59">
        <v>7739377</v>
      </c>
      <c r="R5" s="59">
        <v>7895796</v>
      </c>
      <c r="S5" s="59">
        <v>7852413</v>
      </c>
      <c r="T5" s="59">
        <v>0</v>
      </c>
      <c r="U5" s="59">
        <v>15748209</v>
      </c>
      <c r="V5" s="59">
        <v>61185237</v>
      </c>
      <c r="W5" s="59">
        <v>87349055</v>
      </c>
      <c r="X5" s="59">
        <v>-26163818</v>
      </c>
      <c r="Y5" s="60">
        <v>-29.95</v>
      </c>
      <c r="Z5" s="61">
        <v>87349055</v>
      </c>
    </row>
    <row r="6" spans="1:26" ht="12.75">
      <c r="A6" s="57" t="s">
        <v>32</v>
      </c>
      <c r="B6" s="18">
        <v>3497886</v>
      </c>
      <c r="C6" s="18">
        <v>0</v>
      </c>
      <c r="D6" s="58">
        <v>3723744</v>
      </c>
      <c r="E6" s="59">
        <v>3723744</v>
      </c>
      <c r="F6" s="59">
        <v>0</v>
      </c>
      <c r="G6" s="59">
        <v>645055</v>
      </c>
      <c r="H6" s="59">
        <v>662423</v>
      </c>
      <c r="I6" s="59">
        <v>1307478</v>
      </c>
      <c r="J6" s="59">
        <v>707583</v>
      </c>
      <c r="K6" s="59">
        <v>597810</v>
      </c>
      <c r="L6" s="59">
        <v>590008</v>
      </c>
      <c r="M6" s="59">
        <v>1895401</v>
      </c>
      <c r="N6" s="59">
        <v>677701</v>
      </c>
      <c r="O6" s="59">
        <v>11372</v>
      </c>
      <c r="P6" s="59">
        <v>2879</v>
      </c>
      <c r="Q6" s="59">
        <v>691952</v>
      </c>
      <c r="R6" s="59">
        <v>586230</v>
      </c>
      <c r="S6" s="59">
        <v>566372</v>
      </c>
      <c r="T6" s="59">
        <v>0</v>
      </c>
      <c r="U6" s="59">
        <v>1152602</v>
      </c>
      <c r="V6" s="59">
        <v>5047433</v>
      </c>
      <c r="W6" s="59">
        <v>3723744</v>
      </c>
      <c r="X6" s="59">
        <v>1323689</v>
      </c>
      <c r="Y6" s="60">
        <v>35.55</v>
      </c>
      <c r="Z6" s="61">
        <v>3723744</v>
      </c>
    </row>
    <row r="7" spans="1:26" ht="12.75">
      <c r="A7" s="57" t="s">
        <v>33</v>
      </c>
      <c r="B7" s="18">
        <v>8071510</v>
      </c>
      <c r="C7" s="18">
        <v>0</v>
      </c>
      <c r="D7" s="58">
        <v>7364004</v>
      </c>
      <c r="E7" s="59">
        <v>7800004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6344598</v>
      </c>
      <c r="T7" s="59">
        <v>0</v>
      </c>
      <c r="U7" s="59">
        <v>6344598</v>
      </c>
      <c r="V7" s="59">
        <v>6344598</v>
      </c>
      <c r="W7" s="59">
        <v>7800004</v>
      </c>
      <c r="X7" s="59">
        <v>-1455406</v>
      </c>
      <c r="Y7" s="60">
        <v>-18.66</v>
      </c>
      <c r="Z7" s="61">
        <v>7800004</v>
      </c>
    </row>
    <row r="8" spans="1:26" ht="12.75">
      <c r="A8" s="57" t="s">
        <v>34</v>
      </c>
      <c r="B8" s="18">
        <v>112485192</v>
      </c>
      <c r="C8" s="18">
        <v>0</v>
      </c>
      <c r="D8" s="58">
        <v>127505016</v>
      </c>
      <c r="E8" s="59">
        <v>127505016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41497000</v>
      </c>
      <c r="M8" s="59">
        <v>41497000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41497000</v>
      </c>
      <c r="W8" s="59">
        <v>127505016</v>
      </c>
      <c r="X8" s="59">
        <v>-86008016</v>
      </c>
      <c r="Y8" s="60">
        <v>-67.45</v>
      </c>
      <c r="Z8" s="61">
        <v>127505016</v>
      </c>
    </row>
    <row r="9" spans="1:26" ht="12.75">
      <c r="A9" s="57" t="s">
        <v>35</v>
      </c>
      <c r="B9" s="18">
        <v>16867861</v>
      </c>
      <c r="C9" s="18">
        <v>0</v>
      </c>
      <c r="D9" s="58">
        <v>25292532</v>
      </c>
      <c r="E9" s="59">
        <v>32277422</v>
      </c>
      <c r="F9" s="59">
        <v>0</v>
      </c>
      <c r="G9" s="59">
        <v>2181112</v>
      </c>
      <c r="H9" s="59">
        <v>2431940</v>
      </c>
      <c r="I9" s="59">
        <v>4613052</v>
      </c>
      <c r="J9" s="59">
        <v>2123071</v>
      </c>
      <c r="K9" s="59">
        <v>1502256</v>
      </c>
      <c r="L9" s="59">
        <v>1691370</v>
      </c>
      <c r="M9" s="59">
        <v>5316697</v>
      </c>
      <c r="N9" s="59">
        <v>2183572</v>
      </c>
      <c r="O9" s="59">
        <v>597595</v>
      </c>
      <c r="P9" s="59">
        <v>286804</v>
      </c>
      <c r="Q9" s="59">
        <v>3067971</v>
      </c>
      <c r="R9" s="59">
        <v>28456</v>
      </c>
      <c r="S9" s="59">
        <v>1280752</v>
      </c>
      <c r="T9" s="59">
        <v>0</v>
      </c>
      <c r="U9" s="59">
        <v>1309208</v>
      </c>
      <c r="V9" s="59">
        <v>14306928</v>
      </c>
      <c r="W9" s="59">
        <v>32277422</v>
      </c>
      <c r="X9" s="59">
        <v>-17970494</v>
      </c>
      <c r="Y9" s="60">
        <v>-55.68</v>
      </c>
      <c r="Z9" s="61">
        <v>32277422</v>
      </c>
    </row>
    <row r="10" spans="1:26" ht="20.25">
      <c r="A10" s="62" t="s">
        <v>109</v>
      </c>
      <c r="B10" s="63">
        <f>SUM(B5:B9)</f>
        <v>219980315</v>
      </c>
      <c r="C10" s="63">
        <f>SUM(C5:C9)</f>
        <v>0</v>
      </c>
      <c r="D10" s="64">
        <f aca="true" t="shared" si="0" ref="D10:Z10">SUM(D5:D9)</f>
        <v>246301716</v>
      </c>
      <c r="E10" s="65">
        <f t="shared" si="0"/>
        <v>258655241</v>
      </c>
      <c r="F10" s="65">
        <f t="shared" si="0"/>
        <v>0</v>
      </c>
      <c r="G10" s="65">
        <f t="shared" si="0"/>
        <v>10254709</v>
      </c>
      <c r="H10" s="65">
        <f t="shared" si="0"/>
        <v>10802061</v>
      </c>
      <c r="I10" s="65">
        <f t="shared" si="0"/>
        <v>21056770</v>
      </c>
      <c r="J10" s="65">
        <f t="shared" si="0"/>
        <v>10216561</v>
      </c>
      <c r="K10" s="65">
        <f t="shared" si="0"/>
        <v>9811273</v>
      </c>
      <c r="L10" s="65">
        <f t="shared" si="0"/>
        <v>51242675</v>
      </c>
      <c r="M10" s="65">
        <f t="shared" si="0"/>
        <v>71270509</v>
      </c>
      <c r="N10" s="65">
        <f t="shared" si="0"/>
        <v>10571105</v>
      </c>
      <c r="O10" s="65">
        <f t="shared" si="0"/>
        <v>609408</v>
      </c>
      <c r="P10" s="65">
        <f t="shared" si="0"/>
        <v>318787</v>
      </c>
      <c r="Q10" s="65">
        <f t="shared" si="0"/>
        <v>11499300</v>
      </c>
      <c r="R10" s="65">
        <f t="shared" si="0"/>
        <v>8510482</v>
      </c>
      <c r="S10" s="65">
        <f t="shared" si="0"/>
        <v>16044135</v>
      </c>
      <c r="T10" s="65">
        <f t="shared" si="0"/>
        <v>0</v>
      </c>
      <c r="U10" s="65">
        <f t="shared" si="0"/>
        <v>24554617</v>
      </c>
      <c r="V10" s="65">
        <f t="shared" si="0"/>
        <v>128381196</v>
      </c>
      <c r="W10" s="65">
        <f t="shared" si="0"/>
        <v>258655241</v>
      </c>
      <c r="X10" s="65">
        <f t="shared" si="0"/>
        <v>-130274045</v>
      </c>
      <c r="Y10" s="66">
        <f>+IF(W10&lt;&gt;0,(X10/W10)*100,0)</f>
        <v>-50.36590192270645</v>
      </c>
      <c r="Z10" s="67">
        <f t="shared" si="0"/>
        <v>258655241</v>
      </c>
    </row>
    <row r="11" spans="1:26" ht="12.75">
      <c r="A11" s="57" t="s">
        <v>36</v>
      </c>
      <c r="B11" s="18">
        <v>68521779</v>
      </c>
      <c r="C11" s="18">
        <v>0</v>
      </c>
      <c r="D11" s="58">
        <v>84071904</v>
      </c>
      <c r="E11" s="59">
        <v>77758474</v>
      </c>
      <c r="F11" s="59">
        <v>0</v>
      </c>
      <c r="G11" s="59">
        <v>113467</v>
      </c>
      <c r="H11" s="59">
        <v>61965</v>
      </c>
      <c r="I11" s="59">
        <v>175432</v>
      </c>
      <c r="J11" s="59">
        <v>272855</v>
      </c>
      <c r="K11" s="59">
        <v>5862407</v>
      </c>
      <c r="L11" s="59">
        <v>5981</v>
      </c>
      <c r="M11" s="59">
        <v>6141243</v>
      </c>
      <c r="N11" s="59">
        <v>11258838</v>
      </c>
      <c r="O11" s="59">
        <v>0</v>
      </c>
      <c r="P11" s="59">
        <v>7304</v>
      </c>
      <c r="Q11" s="59">
        <v>11266142</v>
      </c>
      <c r="R11" s="59">
        <v>0</v>
      </c>
      <c r="S11" s="59">
        <v>5563933</v>
      </c>
      <c r="T11" s="59">
        <v>0</v>
      </c>
      <c r="U11" s="59">
        <v>5563933</v>
      </c>
      <c r="V11" s="59">
        <v>23146750</v>
      </c>
      <c r="W11" s="59">
        <v>77758474</v>
      </c>
      <c r="X11" s="59">
        <v>-54611724</v>
      </c>
      <c r="Y11" s="60">
        <v>-70.23</v>
      </c>
      <c r="Z11" s="61">
        <v>77758474</v>
      </c>
    </row>
    <row r="12" spans="1:26" ht="12.75">
      <c r="A12" s="57" t="s">
        <v>37</v>
      </c>
      <c r="B12" s="18">
        <v>10572713</v>
      </c>
      <c r="C12" s="18">
        <v>0</v>
      </c>
      <c r="D12" s="58">
        <v>11485896</v>
      </c>
      <c r="E12" s="59">
        <v>11505891</v>
      </c>
      <c r="F12" s="59">
        <v>0</v>
      </c>
      <c r="G12" s="59">
        <v>0</v>
      </c>
      <c r="H12" s="59">
        <v>0</v>
      </c>
      <c r="I12" s="59">
        <v>0</v>
      </c>
      <c r="J12" s="59">
        <v>383761</v>
      </c>
      <c r="K12" s="59">
        <v>894533</v>
      </c>
      <c r="L12" s="59">
        <v>0</v>
      </c>
      <c r="M12" s="59">
        <v>1278294</v>
      </c>
      <c r="N12" s="59">
        <v>1789066</v>
      </c>
      <c r="O12" s="59">
        <v>0</v>
      </c>
      <c r="P12" s="59">
        <v>0</v>
      </c>
      <c r="Q12" s="59">
        <v>1789066</v>
      </c>
      <c r="R12" s="59">
        <v>0</v>
      </c>
      <c r="S12" s="59">
        <v>1229463</v>
      </c>
      <c r="T12" s="59">
        <v>0</v>
      </c>
      <c r="U12" s="59">
        <v>1229463</v>
      </c>
      <c r="V12" s="59">
        <v>4296823</v>
      </c>
      <c r="W12" s="59">
        <v>11505891</v>
      </c>
      <c r="X12" s="59">
        <v>-7209068</v>
      </c>
      <c r="Y12" s="60">
        <v>-62.66</v>
      </c>
      <c r="Z12" s="61">
        <v>11505891</v>
      </c>
    </row>
    <row r="13" spans="1:26" ht="12.75">
      <c r="A13" s="57" t="s">
        <v>110</v>
      </c>
      <c r="B13" s="18">
        <v>15646610</v>
      </c>
      <c r="C13" s="18">
        <v>0</v>
      </c>
      <c r="D13" s="58">
        <v>28589232</v>
      </c>
      <c r="E13" s="59">
        <v>25589222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25589222</v>
      </c>
      <c r="X13" s="59">
        <v>-25589222</v>
      </c>
      <c r="Y13" s="60">
        <v>-100</v>
      </c>
      <c r="Z13" s="61">
        <v>25589222</v>
      </c>
    </row>
    <row r="14" spans="1:26" ht="12.75">
      <c r="A14" s="57" t="s">
        <v>38</v>
      </c>
      <c r="B14" s="18">
        <v>513073</v>
      </c>
      <c r="C14" s="18">
        <v>0</v>
      </c>
      <c r="D14" s="58">
        <v>150000</v>
      </c>
      <c r="E14" s="59">
        <v>1350000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1350000</v>
      </c>
      <c r="X14" s="59">
        <v>-1350000</v>
      </c>
      <c r="Y14" s="60">
        <v>-100</v>
      </c>
      <c r="Z14" s="61">
        <v>1350000</v>
      </c>
    </row>
    <row r="15" spans="1:26" ht="12.75">
      <c r="A15" s="57" t="s">
        <v>39</v>
      </c>
      <c r="B15" s="18">
        <v>2282868</v>
      </c>
      <c r="C15" s="18">
        <v>0</v>
      </c>
      <c r="D15" s="58">
        <v>4850016</v>
      </c>
      <c r="E15" s="59">
        <v>4166996</v>
      </c>
      <c r="F15" s="59">
        <v>0</v>
      </c>
      <c r="G15" s="59">
        <v>245125</v>
      </c>
      <c r="H15" s="59">
        <v>256416</v>
      </c>
      <c r="I15" s="59">
        <v>501541</v>
      </c>
      <c r="J15" s="59">
        <v>9985</v>
      </c>
      <c r="K15" s="59">
        <v>50210</v>
      </c>
      <c r="L15" s="59">
        <v>288577</v>
      </c>
      <c r="M15" s="59">
        <v>348772</v>
      </c>
      <c r="N15" s="59">
        <v>259782</v>
      </c>
      <c r="O15" s="59">
        <v>0</v>
      </c>
      <c r="P15" s="59">
        <v>105667</v>
      </c>
      <c r="Q15" s="59">
        <v>365449</v>
      </c>
      <c r="R15" s="59">
        <v>305306</v>
      </c>
      <c r="S15" s="59">
        <v>366729</v>
      </c>
      <c r="T15" s="59">
        <v>0</v>
      </c>
      <c r="U15" s="59">
        <v>672035</v>
      </c>
      <c r="V15" s="59">
        <v>1887797</v>
      </c>
      <c r="W15" s="59">
        <v>4166996</v>
      </c>
      <c r="X15" s="59">
        <v>-2279199</v>
      </c>
      <c r="Y15" s="60">
        <v>-54.7</v>
      </c>
      <c r="Z15" s="61">
        <v>4166996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89570947</v>
      </c>
      <c r="C17" s="18">
        <v>0</v>
      </c>
      <c r="D17" s="58">
        <v>91656864</v>
      </c>
      <c r="E17" s="59">
        <v>110546734</v>
      </c>
      <c r="F17" s="59">
        <v>0</v>
      </c>
      <c r="G17" s="59">
        <v>3120969</v>
      </c>
      <c r="H17" s="59">
        <v>6736027</v>
      </c>
      <c r="I17" s="59">
        <v>9856996</v>
      </c>
      <c r="J17" s="59">
        <v>7519770</v>
      </c>
      <c r="K17" s="59">
        <v>1376821</v>
      </c>
      <c r="L17" s="59">
        <v>5813927</v>
      </c>
      <c r="M17" s="59">
        <v>14710518</v>
      </c>
      <c r="N17" s="59">
        <v>1485171</v>
      </c>
      <c r="O17" s="59">
        <v>0</v>
      </c>
      <c r="P17" s="59">
        <v>4644060</v>
      </c>
      <c r="Q17" s="59">
        <v>6129231</v>
      </c>
      <c r="R17" s="59">
        <v>4292513</v>
      </c>
      <c r="S17" s="59">
        <v>3688824</v>
      </c>
      <c r="T17" s="59">
        <v>0</v>
      </c>
      <c r="U17" s="59">
        <v>7981337</v>
      </c>
      <c r="V17" s="59">
        <v>38678082</v>
      </c>
      <c r="W17" s="59">
        <v>110546734</v>
      </c>
      <c r="X17" s="59">
        <v>-71868652</v>
      </c>
      <c r="Y17" s="60">
        <v>-65.01</v>
      </c>
      <c r="Z17" s="61">
        <v>110546734</v>
      </c>
    </row>
    <row r="18" spans="1:26" ht="12.75">
      <c r="A18" s="68" t="s">
        <v>41</v>
      </c>
      <c r="B18" s="69">
        <f>SUM(B11:B17)</f>
        <v>187107990</v>
      </c>
      <c r="C18" s="69">
        <f>SUM(C11:C17)</f>
        <v>0</v>
      </c>
      <c r="D18" s="70">
        <f aca="true" t="shared" si="1" ref="D18:Z18">SUM(D11:D17)</f>
        <v>220803912</v>
      </c>
      <c r="E18" s="71">
        <f t="shared" si="1"/>
        <v>230917317</v>
      </c>
      <c r="F18" s="71">
        <f t="shared" si="1"/>
        <v>0</v>
      </c>
      <c r="G18" s="71">
        <f t="shared" si="1"/>
        <v>3479561</v>
      </c>
      <c r="H18" s="71">
        <f t="shared" si="1"/>
        <v>7054408</v>
      </c>
      <c r="I18" s="71">
        <f t="shared" si="1"/>
        <v>10533969</v>
      </c>
      <c r="J18" s="71">
        <f t="shared" si="1"/>
        <v>8186371</v>
      </c>
      <c r="K18" s="71">
        <f t="shared" si="1"/>
        <v>8183971</v>
      </c>
      <c r="L18" s="71">
        <f t="shared" si="1"/>
        <v>6108485</v>
      </c>
      <c r="M18" s="71">
        <f t="shared" si="1"/>
        <v>22478827</v>
      </c>
      <c r="N18" s="71">
        <f t="shared" si="1"/>
        <v>14792857</v>
      </c>
      <c r="O18" s="71">
        <f t="shared" si="1"/>
        <v>0</v>
      </c>
      <c r="P18" s="71">
        <f t="shared" si="1"/>
        <v>4757031</v>
      </c>
      <c r="Q18" s="71">
        <f t="shared" si="1"/>
        <v>19549888</v>
      </c>
      <c r="R18" s="71">
        <f t="shared" si="1"/>
        <v>4597819</v>
      </c>
      <c r="S18" s="71">
        <f t="shared" si="1"/>
        <v>10848949</v>
      </c>
      <c r="T18" s="71">
        <f t="shared" si="1"/>
        <v>0</v>
      </c>
      <c r="U18" s="71">
        <f t="shared" si="1"/>
        <v>15446768</v>
      </c>
      <c r="V18" s="71">
        <f t="shared" si="1"/>
        <v>68009452</v>
      </c>
      <c r="W18" s="71">
        <f t="shared" si="1"/>
        <v>230917317</v>
      </c>
      <c r="X18" s="71">
        <f t="shared" si="1"/>
        <v>-162907865</v>
      </c>
      <c r="Y18" s="66">
        <f>+IF(W18&lt;&gt;0,(X18/W18)*100,0)</f>
        <v>-70.54813693335957</v>
      </c>
      <c r="Z18" s="72">
        <f t="shared" si="1"/>
        <v>230917317</v>
      </c>
    </row>
    <row r="19" spans="1:26" ht="12.75">
      <c r="A19" s="68" t="s">
        <v>42</v>
      </c>
      <c r="B19" s="73">
        <f>+B10-B18</f>
        <v>32872325</v>
      </c>
      <c r="C19" s="73">
        <f>+C10-C18</f>
        <v>0</v>
      </c>
      <c r="D19" s="74">
        <f aca="true" t="shared" si="2" ref="D19:Z19">+D10-D18</f>
        <v>25497804</v>
      </c>
      <c r="E19" s="75">
        <f t="shared" si="2"/>
        <v>27737924</v>
      </c>
      <c r="F19" s="75">
        <f t="shared" si="2"/>
        <v>0</v>
      </c>
      <c r="G19" s="75">
        <f t="shared" si="2"/>
        <v>6775148</v>
      </c>
      <c r="H19" s="75">
        <f t="shared" si="2"/>
        <v>3747653</v>
      </c>
      <c r="I19" s="75">
        <f t="shared" si="2"/>
        <v>10522801</v>
      </c>
      <c r="J19" s="75">
        <f t="shared" si="2"/>
        <v>2030190</v>
      </c>
      <c r="K19" s="75">
        <f t="shared" si="2"/>
        <v>1627302</v>
      </c>
      <c r="L19" s="75">
        <f t="shared" si="2"/>
        <v>45134190</v>
      </c>
      <c r="M19" s="75">
        <f t="shared" si="2"/>
        <v>48791682</v>
      </c>
      <c r="N19" s="75">
        <f t="shared" si="2"/>
        <v>-4221752</v>
      </c>
      <c r="O19" s="75">
        <f t="shared" si="2"/>
        <v>609408</v>
      </c>
      <c r="P19" s="75">
        <f t="shared" si="2"/>
        <v>-4438244</v>
      </c>
      <c r="Q19" s="75">
        <f t="shared" si="2"/>
        <v>-8050588</v>
      </c>
      <c r="R19" s="75">
        <f t="shared" si="2"/>
        <v>3912663</v>
      </c>
      <c r="S19" s="75">
        <f t="shared" si="2"/>
        <v>5195186</v>
      </c>
      <c r="T19" s="75">
        <f t="shared" si="2"/>
        <v>0</v>
      </c>
      <c r="U19" s="75">
        <f t="shared" si="2"/>
        <v>9107849</v>
      </c>
      <c r="V19" s="75">
        <f t="shared" si="2"/>
        <v>60371744</v>
      </c>
      <c r="W19" s="75">
        <f>IF(E10=E18,0,W10-W18)</f>
        <v>27737924</v>
      </c>
      <c r="X19" s="75">
        <f t="shared" si="2"/>
        <v>32633820</v>
      </c>
      <c r="Y19" s="76">
        <f>+IF(W19&lt;&gt;0,(X19/W19)*100,0)</f>
        <v>117.65054947875694</v>
      </c>
      <c r="Z19" s="77">
        <f t="shared" si="2"/>
        <v>27737924</v>
      </c>
    </row>
    <row r="20" spans="1:26" ht="20.25">
      <c r="A20" s="78" t="s">
        <v>43</v>
      </c>
      <c r="B20" s="79">
        <v>41332179</v>
      </c>
      <c r="C20" s="79">
        <v>0</v>
      </c>
      <c r="D20" s="80">
        <v>26812008</v>
      </c>
      <c r="E20" s="81">
        <v>26816923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4383534</v>
      </c>
      <c r="T20" s="81">
        <v>0</v>
      </c>
      <c r="U20" s="81">
        <v>4383534</v>
      </c>
      <c r="V20" s="81">
        <v>4383534</v>
      </c>
      <c r="W20" s="81">
        <v>26816923</v>
      </c>
      <c r="X20" s="81">
        <v>-22433389</v>
      </c>
      <c r="Y20" s="82">
        <v>-83.65</v>
      </c>
      <c r="Z20" s="83">
        <v>26816923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74204504</v>
      </c>
      <c r="C22" s="91">
        <f>SUM(C19:C21)</f>
        <v>0</v>
      </c>
      <c r="D22" s="92">
        <f aca="true" t="shared" si="3" ref="D22:Z22">SUM(D19:D21)</f>
        <v>52309812</v>
      </c>
      <c r="E22" s="93">
        <f t="shared" si="3"/>
        <v>54554847</v>
      </c>
      <c r="F22" s="93">
        <f t="shared" si="3"/>
        <v>0</v>
      </c>
      <c r="G22" s="93">
        <f t="shared" si="3"/>
        <v>6775148</v>
      </c>
      <c r="H22" s="93">
        <f t="shared" si="3"/>
        <v>3747653</v>
      </c>
      <c r="I22" s="93">
        <f t="shared" si="3"/>
        <v>10522801</v>
      </c>
      <c r="J22" s="93">
        <f t="shared" si="3"/>
        <v>2030190</v>
      </c>
      <c r="K22" s="93">
        <f t="shared" si="3"/>
        <v>1627302</v>
      </c>
      <c r="L22" s="93">
        <f t="shared" si="3"/>
        <v>45134190</v>
      </c>
      <c r="M22" s="93">
        <f t="shared" si="3"/>
        <v>48791682</v>
      </c>
      <c r="N22" s="93">
        <f t="shared" si="3"/>
        <v>-4221752</v>
      </c>
      <c r="O22" s="93">
        <f t="shared" si="3"/>
        <v>609408</v>
      </c>
      <c r="P22" s="93">
        <f t="shared" si="3"/>
        <v>-4438244</v>
      </c>
      <c r="Q22" s="93">
        <f t="shared" si="3"/>
        <v>-8050588</v>
      </c>
      <c r="R22" s="93">
        <f t="shared" si="3"/>
        <v>3912663</v>
      </c>
      <c r="S22" s="93">
        <f t="shared" si="3"/>
        <v>9578720</v>
      </c>
      <c r="T22" s="93">
        <f t="shared" si="3"/>
        <v>0</v>
      </c>
      <c r="U22" s="93">
        <f t="shared" si="3"/>
        <v>13491383</v>
      </c>
      <c r="V22" s="93">
        <f t="shared" si="3"/>
        <v>64755278</v>
      </c>
      <c r="W22" s="93">
        <f t="shared" si="3"/>
        <v>54554847</v>
      </c>
      <c r="X22" s="93">
        <f t="shared" si="3"/>
        <v>10200431</v>
      </c>
      <c r="Y22" s="94">
        <f>+IF(W22&lt;&gt;0,(X22/W22)*100,0)</f>
        <v>18.697570538507787</v>
      </c>
      <c r="Z22" s="95">
        <f t="shared" si="3"/>
        <v>54554847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74204504</v>
      </c>
      <c r="C24" s="73">
        <f>SUM(C22:C23)</f>
        <v>0</v>
      </c>
      <c r="D24" s="74">
        <f aca="true" t="shared" si="4" ref="D24:Z24">SUM(D22:D23)</f>
        <v>52309812</v>
      </c>
      <c r="E24" s="75">
        <f t="shared" si="4"/>
        <v>54554847</v>
      </c>
      <c r="F24" s="75">
        <f t="shared" si="4"/>
        <v>0</v>
      </c>
      <c r="G24" s="75">
        <f t="shared" si="4"/>
        <v>6775148</v>
      </c>
      <c r="H24" s="75">
        <f t="shared" si="4"/>
        <v>3747653</v>
      </c>
      <c r="I24" s="75">
        <f t="shared" si="4"/>
        <v>10522801</v>
      </c>
      <c r="J24" s="75">
        <f t="shared" si="4"/>
        <v>2030190</v>
      </c>
      <c r="K24" s="75">
        <f t="shared" si="4"/>
        <v>1627302</v>
      </c>
      <c r="L24" s="75">
        <f t="shared" si="4"/>
        <v>45134190</v>
      </c>
      <c r="M24" s="75">
        <f t="shared" si="4"/>
        <v>48791682</v>
      </c>
      <c r="N24" s="75">
        <f t="shared" si="4"/>
        <v>-4221752</v>
      </c>
      <c r="O24" s="75">
        <f t="shared" si="4"/>
        <v>609408</v>
      </c>
      <c r="P24" s="75">
        <f t="shared" si="4"/>
        <v>-4438244</v>
      </c>
      <c r="Q24" s="75">
        <f t="shared" si="4"/>
        <v>-8050588</v>
      </c>
      <c r="R24" s="75">
        <f t="shared" si="4"/>
        <v>3912663</v>
      </c>
      <c r="S24" s="75">
        <f t="shared" si="4"/>
        <v>9578720</v>
      </c>
      <c r="T24" s="75">
        <f t="shared" si="4"/>
        <v>0</v>
      </c>
      <c r="U24" s="75">
        <f t="shared" si="4"/>
        <v>13491383</v>
      </c>
      <c r="V24" s="75">
        <f t="shared" si="4"/>
        <v>64755278</v>
      </c>
      <c r="W24" s="75">
        <f t="shared" si="4"/>
        <v>54554847</v>
      </c>
      <c r="X24" s="75">
        <f t="shared" si="4"/>
        <v>10200431</v>
      </c>
      <c r="Y24" s="76">
        <f>+IF(W24&lt;&gt;0,(X24/W24)*100,0)</f>
        <v>18.697570538507787</v>
      </c>
      <c r="Z24" s="77">
        <f t="shared" si="4"/>
        <v>54554847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36077697</v>
      </c>
      <c r="C27" s="21">
        <v>0</v>
      </c>
      <c r="D27" s="103">
        <v>115346520</v>
      </c>
      <c r="E27" s="104">
        <v>121392700</v>
      </c>
      <c r="F27" s="104">
        <v>0</v>
      </c>
      <c r="G27" s="104">
        <v>8486526</v>
      </c>
      <c r="H27" s="104">
        <v>11876827</v>
      </c>
      <c r="I27" s="104">
        <v>20363353</v>
      </c>
      <c r="J27" s="104">
        <v>7694995</v>
      </c>
      <c r="K27" s="104">
        <v>137517</v>
      </c>
      <c r="L27" s="104">
        <v>16288786</v>
      </c>
      <c r="M27" s="104">
        <v>24121298</v>
      </c>
      <c r="N27" s="104">
        <v>0</v>
      </c>
      <c r="O27" s="104">
        <v>0</v>
      </c>
      <c r="P27" s="104">
        <v>2679293</v>
      </c>
      <c r="Q27" s="104">
        <v>2679293</v>
      </c>
      <c r="R27" s="104">
        <v>1375494</v>
      </c>
      <c r="S27" s="104">
        <v>2348822</v>
      </c>
      <c r="T27" s="104">
        <v>0</v>
      </c>
      <c r="U27" s="104">
        <v>3724316</v>
      </c>
      <c r="V27" s="104">
        <v>50888260</v>
      </c>
      <c r="W27" s="104">
        <v>121392700</v>
      </c>
      <c r="X27" s="104">
        <v>-70504440</v>
      </c>
      <c r="Y27" s="105">
        <v>-58.08</v>
      </c>
      <c r="Z27" s="106">
        <v>121392700</v>
      </c>
    </row>
    <row r="28" spans="1:26" ht="12.75">
      <c r="A28" s="107" t="s">
        <v>47</v>
      </c>
      <c r="B28" s="18">
        <v>32852586</v>
      </c>
      <c r="C28" s="18">
        <v>0</v>
      </c>
      <c r="D28" s="58">
        <v>46701444</v>
      </c>
      <c r="E28" s="59">
        <v>54068914</v>
      </c>
      <c r="F28" s="59">
        <v>0</v>
      </c>
      <c r="G28" s="59">
        <v>5670702</v>
      </c>
      <c r="H28" s="59">
        <v>10119340</v>
      </c>
      <c r="I28" s="59">
        <v>15790042</v>
      </c>
      <c r="J28" s="59">
        <v>3672356</v>
      </c>
      <c r="K28" s="59">
        <v>0</v>
      </c>
      <c r="L28" s="59">
        <v>9474018</v>
      </c>
      <c r="M28" s="59">
        <v>13146374</v>
      </c>
      <c r="N28" s="59">
        <v>0</v>
      </c>
      <c r="O28" s="59">
        <v>0</v>
      </c>
      <c r="P28" s="59">
        <v>2679293</v>
      </c>
      <c r="Q28" s="59">
        <v>2679293</v>
      </c>
      <c r="R28" s="59">
        <v>693001</v>
      </c>
      <c r="S28" s="59">
        <v>580903</v>
      </c>
      <c r="T28" s="59">
        <v>0</v>
      </c>
      <c r="U28" s="59">
        <v>1273904</v>
      </c>
      <c r="V28" s="59">
        <v>32889613</v>
      </c>
      <c r="W28" s="59">
        <v>54068914</v>
      </c>
      <c r="X28" s="59">
        <v>-21179301</v>
      </c>
      <c r="Y28" s="60">
        <v>-39.17</v>
      </c>
      <c r="Z28" s="61">
        <v>54068914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32852586</v>
      </c>
      <c r="C32" s="21">
        <f>SUM(C28:C31)</f>
        <v>0</v>
      </c>
      <c r="D32" s="103">
        <f aca="true" t="shared" si="5" ref="D32:Z32">SUM(D28:D31)</f>
        <v>46701444</v>
      </c>
      <c r="E32" s="104">
        <f t="shared" si="5"/>
        <v>54068914</v>
      </c>
      <c r="F32" s="104">
        <f t="shared" si="5"/>
        <v>0</v>
      </c>
      <c r="G32" s="104">
        <f t="shared" si="5"/>
        <v>5670702</v>
      </c>
      <c r="H32" s="104">
        <f t="shared" si="5"/>
        <v>10119340</v>
      </c>
      <c r="I32" s="104">
        <f t="shared" si="5"/>
        <v>15790042</v>
      </c>
      <c r="J32" s="104">
        <f t="shared" si="5"/>
        <v>3672356</v>
      </c>
      <c r="K32" s="104">
        <f t="shared" si="5"/>
        <v>0</v>
      </c>
      <c r="L32" s="104">
        <f t="shared" si="5"/>
        <v>9474018</v>
      </c>
      <c r="M32" s="104">
        <f t="shared" si="5"/>
        <v>13146374</v>
      </c>
      <c r="N32" s="104">
        <f t="shared" si="5"/>
        <v>0</v>
      </c>
      <c r="O32" s="104">
        <f t="shared" si="5"/>
        <v>0</v>
      </c>
      <c r="P32" s="104">
        <f t="shared" si="5"/>
        <v>2679293</v>
      </c>
      <c r="Q32" s="104">
        <f t="shared" si="5"/>
        <v>2679293</v>
      </c>
      <c r="R32" s="104">
        <f t="shared" si="5"/>
        <v>693001</v>
      </c>
      <c r="S32" s="104">
        <f t="shared" si="5"/>
        <v>580903</v>
      </c>
      <c r="T32" s="104">
        <f t="shared" si="5"/>
        <v>0</v>
      </c>
      <c r="U32" s="104">
        <f t="shared" si="5"/>
        <v>1273904</v>
      </c>
      <c r="V32" s="104">
        <f t="shared" si="5"/>
        <v>32889613</v>
      </c>
      <c r="W32" s="104">
        <f t="shared" si="5"/>
        <v>54068914</v>
      </c>
      <c r="X32" s="104">
        <f t="shared" si="5"/>
        <v>-21179301</v>
      </c>
      <c r="Y32" s="105">
        <f>+IF(W32&lt;&gt;0,(X32/W32)*100,0)</f>
        <v>-39.17093840649361</v>
      </c>
      <c r="Z32" s="106">
        <f t="shared" si="5"/>
        <v>54068914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274180766</v>
      </c>
      <c r="C35" s="18">
        <v>0</v>
      </c>
      <c r="D35" s="58">
        <v>166008180</v>
      </c>
      <c r="E35" s="59">
        <v>153825355</v>
      </c>
      <c r="F35" s="59">
        <v>299588634</v>
      </c>
      <c r="G35" s="59">
        <v>-5838553</v>
      </c>
      <c r="H35" s="59">
        <v>-12570479</v>
      </c>
      <c r="I35" s="59">
        <v>281179602</v>
      </c>
      <c r="J35" s="59">
        <v>-12020474</v>
      </c>
      <c r="K35" s="59">
        <v>9648349</v>
      </c>
      <c r="L35" s="59">
        <v>33701018</v>
      </c>
      <c r="M35" s="59">
        <v>31328893</v>
      </c>
      <c r="N35" s="59">
        <v>11174255</v>
      </c>
      <c r="O35" s="59">
        <v>527780</v>
      </c>
      <c r="P35" s="59">
        <v>-13671662</v>
      </c>
      <c r="Q35" s="59">
        <v>-1969627</v>
      </c>
      <c r="R35" s="59">
        <v>-6959014</v>
      </c>
      <c r="S35" s="59">
        <v>4199406</v>
      </c>
      <c r="T35" s="59">
        <v>0</v>
      </c>
      <c r="U35" s="59">
        <v>-2759608</v>
      </c>
      <c r="V35" s="59">
        <v>307779260</v>
      </c>
      <c r="W35" s="59">
        <v>153825355</v>
      </c>
      <c r="X35" s="59">
        <v>153953905</v>
      </c>
      <c r="Y35" s="60">
        <v>100.08</v>
      </c>
      <c r="Z35" s="61">
        <v>153825355</v>
      </c>
    </row>
    <row r="36" spans="1:26" ht="12.75">
      <c r="A36" s="57" t="s">
        <v>53</v>
      </c>
      <c r="B36" s="18">
        <v>488514810</v>
      </c>
      <c r="C36" s="18">
        <v>0</v>
      </c>
      <c r="D36" s="58">
        <v>332762016</v>
      </c>
      <c r="E36" s="59">
        <v>540791000</v>
      </c>
      <c r="F36" s="59">
        <v>497811495</v>
      </c>
      <c r="G36" s="59">
        <v>8486526</v>
      </c>
      <c r="H36" s="59">
        <v>11876827</v>
      </c>
      <c r="I36" s="59">
        <v>518174848</v>
      </c>
      <c r="J36" s="59">
        <v>7694995</v>
      </c>
      <c r="K36" s="59">
        <v>137517</v>
      </c>
      <c r="L36" s="59">
        <v>16288786</v>
      </c>
      <c r="M36" s="59">
        <v>24121298</v>
      </c>
      <c r="N36" s="59">
        <v>0</v>
      </c>
      <c r="O36" s="59">
        <v>0</v>
      </c>
      <c r="P36" s="59">
        <v>2679293</v>
      </c>
      <c r="Q36" s="59">
        <v>2679293</v>
      </c>
      <c r="R36" s="59">
        <v>1375494</v>
      </c>
      <c r="S36" s="59">
        <v>2348822</v>
      </c>
      <c r="T36" s="59">
        <v>0</v>
      </c>
      <c r="U36" s="59">
        <v>3724316</v>
      </c>
      <c r="V36" s="59">
        <v>548699755</v>
      </c>
      <c r="W36" s="59">
        <v>540791000</v>
      </c>
      <c r="X36" s="59">
        <v>7908755</v>
      </c>
      <c r="Y36" s="60">
        <v>1.46</v>
      </c>
      <c r="Z36" s="61">
        <v>540791000</v>
      </c>
    </row>
    <row r="37" spans="1:26" ht="12.75">
      <c r="A37" s="57" t="s">
        <v>54</v>
      </c>
      <c r="B37" s="18">
        <v>153150054</v>
      </c>
      <c r="C37" s="18">
        <v>0</v>
      </c>
      <c r="D37" s="58">
        <v>77473192</v>
      </c>
      <c r="E37" s="59">
        <v>34278069</v>
      </c>
      <c r="F37" s="59">
        <v>150499043</v>
      </c>
      <c r="G37" s="59">
        <v>-4127182</v>
      </c>
      <c r="H37" s="59">
        <v>-4441309</v>
      </c>
      <c r="I37" s="59">
        <v>141930552</v>
      </c>
      <c r="J37" s="59">
        <v>-6355667</v>
      </c>
      <c r="K37" s="59">
        <v>8158564</v>
      </c>
      <c r="L37" s="59">
        <v>4978062</v>
      </c>
      <c r="M37" s="59">
        <v>6780959</v>
      </c>
      <c r="N37" s="59">
        <v>15396007</v>
      </c>
      <c r="O37" s="59">
        <v>-81628</v>
      </c>
      <c r="P37" s="59">
        <v>-6554130</v>
      </c>
      <c r="Q37" s="59">
        <v>8760249</v>
      </c>
      <c r="R37" s="59">
        <v>-9496181</v>
      </c>
      <c r="S37" s="59">
        <v>-3030492</v>
      </c>
      <c r="T37" s="59">
        <v>0</v>
      </c>
      <c r="U37" s="59">
        <v>-12526673</v>
      </c>
      <c r="V37" s="59">
        <v>144945087</v>
      </c>
      <c r="W37" s="59">
        <v>34278069</v>
      </c>
      <c r="X37" s="59">
        <v>110667018</v>
      </c>
      <c r="Y37" s="60">
        <v>322.85</v>
      </c>
      <c r="Z37" s="61">
        <v>34278069</v>
      </c>
    </row>
    <row r="38" spans="1:26" ht="12.75">
      <c r="A38" s="57" t="s">
        <v>55</v>
      </c>
      <c r="B38" s="18">
        <v>8381999</v>
      </c>
      <c r="C38" s="18">
        <v>0</v>
      </c>
      <c r="D38" s="58">
        <v>12369216</v>
      </c>
      <c r="E38" s="59">
        <v>14185236</v>
      </c>
      <c r="F38" s="59">
        <v>2568917</v>
      </c>
      <c r="G38" s="59">
        <v>0</v>
      </c>
      <c r="H38" s="59">
        <v>0</v>
      </c>
      <c r="I38" s="59">
        <v>2568917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2568917</v>
      </c>
      <c r="W38" s="59">
        <v>14185236</v>
      </c>
      <c r="X38" s="59">
        <v>-11616319</v>
      </c>
      <c r="Y38" s="60">
        <v>-81.89</v>
      </c>
      <c r="Z38" s="61">
        <v>14185236</v>
      </c>
    </row>
    <row r="39" spans="1:26" ht="12.75">
      <c r="A39" s="57" t="s">
        <v>56</v>
      </c>
      <c r="B39" s="18">
        <v>526959009</v>
      </c>
      <c r="C39" s="18">
        <v>0</v>
      </c>
      <c r="D39" s="58">
        <v>356617976</v>
      </c>
      <c r="E39" s="59">
        <v>591598203</v>
      </c>
      <c r="F39" s="59">
        <v>644332169</v>
      </c>
      <c r="G39" s="59">
        <v>0</v>
      </c>
      <c r="H39" s="59">
        <v>0</v>
      </c>
      <c r="I39" s="59">
        <v>644332169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644332169</v>
      </c>
      <c r="W39" s="59">
        <v>591598203</v>
      </c>
      <c r="X39" s="59">
        <v>52733966</v>
      </c>
      <c r="Y39" s="60">
        <v>8.91</v>
      </c>
      <c r="Z39" s="61">
        <v>591598203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140311474</v>
      </c>
      <c r="C42" s="18">
        <v>0</v>
      </c>
      <c r="D42" s="58">
        <v>-249829476</v>
      </c>
      <c r="E42" s="59">
        <v>-229302699</v>
      </c>
      <c r="F42" s="59">
        <v>0</v>
      </c>
      <c r="G42" s="59">
        <v>5850781</v>
      </c>
      <c r="H42" s="59">
        <v>9702747</v>
      </c>
      <c r="I42" s="59">
        <v>15553528</v>
      </c>
      <c r="J42" s="59">
        <v>419879</v>
      </c>
      <c r="K42" s="59">
        <v>-1064904</v>
      </c>
      <c r="L42" s="59">
        <v>50442930</v>
      </c>
      <c r="M42" s="59">
        <v>49797905</v>
      </c>
      <c r="N42" s="59">
        <v>-6664027</v>
      </c>
      <c r="O42" s="59">
        <v>517156</v>
      </c>
      <c r="P42" s="59">
        <v>-4369782</v>
      </c>
      <c r="Q42" s="59">
        <v>-10516653</v>
      </c>
      <c r="R42" s="59">
        <v>-240673</v>
      </c>
      <c r="S42" s="59">
        <v>-5849476</v>
      </c>
      <c r="T42" s="59">
        <v>0</v>
      </c>
      <c r="U42" s="59">
        <v>-6090149</v>
      </c>
      <c r="V42" s="59">
        <v>48744631</v>
      </c>
      <c r="W42" s="59">
        <v>-229302699</v>
      </c>
      <c r="X42" s="59">
        <v>278047330</v>
      </c>
      <c r="Y42" s="60">
        <v>-121.26</v>
      </c>
      <c r="Z42" s="61">
        <v>-229302699</v>
      </c>
    </row>
    <row r="43" spans="1:26" ht="12.75">
      <c r="A43" s="57" t="s">
        <v>59</v>
      </c>
      <c r="B43" s="18">
        <v>-90163593</v>
      </c>
      <c r="C43" s="18">
        <v>0</v>
      </c>
      <c r="D43" s="58">
        <v>0</v>
      </c>
      <c r="E43" s="59">
        <v>0</v>
      </c>
      <c r="F43" s="59">
        <v>0</v>
      </c>
      <c r="G43" s="59">
        <v>-9522007</v>
      </c>
      <c r="H43" s="59">
        <v>-13632565</v>
      </c>
      <c r="I43" s="59">
        <v>-23154572</v>
      </c>
      <c r="J43" s="59">
        <v>-8816044</v>
      </c>
      <c r="K43" s="59">
        <v>0</v>
      </c>
      <c r="L43" s="59">
        <v>-15558624</v>
      </c>
      <c r="M43" s="59">
        <v>-24374668</v>
      </c>
      <c r="N43" s="59">
        <v>0</v>
      </c>
      <c r="O43" s="59">
        <v>0</v>
      </c>
      <c r="P43" s="59">
        <v>-2995937</v>
      </c>
      <c r="Q43" s="59">
        <v>-2995937</v>
      </c>
      <c r="R43" s="59">
        <v>-1581818</v>
      </c>
      <c r="S43" s="59">
        <v>-1138892</v>
      </c>
      <c r="T43" s="59">
        <v>0</v>
      </c>
      <c r="U43" s="59">
        <v>-2720710</v>
      </c>
      <c r="V43" s="59">
        <v>-53245887</v>
      </c>
      <c r="W43" s="59">
        <v>0</v>
      </c>
      <c r="X43" s="59">
        <v>-53245887</v>
      </c>
      <c r="Y43" s="60">
        <v>0</v>
      </c>
      <c r="Z43" s="61">
        <v>0</v>
      </c>
    </row>
    <row r="44" spans="1:26" ht="12.75">
      <c r="A44" s="57" t="s">
        <v>60</v>
      </c>
      <c r="B44" s="18">
        <v>214374</v>
      </c>
      <c r="C44" s="18">
        <v>0</v>
      </c>
      <c r="D44" s="58">
        <v>-1185451</v>
      </c>
      <c r="E44" s="59">
        <v>2181366</v>
      </c>
      <c r="F44" s="59">
        <v>1185451</v>
      </c>
      <c r="G44" s="59">
        <v>-1168432</v>
      </c>
      <c r="H44" s="59">
        <v>-7801</v>
      </c>
      <c r="I44" s="59">
        <v>9218</v>
      </c>
      <c r="J44" s="59">
        <v>6288</v>
      </c>
      <c r="K44" s="59">
        <v>-43631</v>
      </c>
      <c r="L44" s="59">
        <v>28475</v>
      </c>
      <c r="M44" s="59">
        <v>-8868</v>
      </c>
      <c r="N44" s="59">
        <v>5299</v>
      </c>
      <c r="O44" s="59">
        <v>-2385</v>
      </c>
      <c r="P44" s="59">
        <v>-1632</v>
      </c>
      <c r="Q44" s="59">
        <v>1282</v>
      </c>
      <c r="R44" s="59">
        <v>-1632</v>
      </c>
      <c r="S44" s="59">
        <v>4896</v>
      </c>
      <c r="T44" s="59">
        <v>-4896</v>
      </c>
      <c r="U44" s="59">
        <v>-1632</v>
      </c>
      <c r="V44" s="59">
        <v>0</v>
      </c>
      <c r="W44" s="59">
        <v>995915</v>
      </c>
      <c r="X44" s="59">
        <v>-995915</v>
      </c>
      <c r="Y44" s="60">
        <v>-100</v>
      </c>
      <c r="Z44" s="61">
        <v>2181366</v>
      </c>
    </row>
    <row r="45" spans="1:26" ht="12.75">
      <c r="A45" s="68" t="s">
        <v>61</v>
      </c>
      <c r="B45" s="21">
        <v>218016686</v>
      </c>
      <c r="C45" s="21">
        <v>0</v>
      </c>
      <c r="D45" s="103">
        <v>-69114919</v>
      </c>
      <c r="E45" s="104">
        <v>-120229232</v>
      </c>
      <c r="F45" s="104">
        <v>139078169</v>
      </c>
      <c r="G45" s="104">
        <f>+F45+G42+G43+G44+G83</f>
        <v>134238511</v>
      </c>
      <c r="H45" s="104">
        <f>+G45+H42+H43+H44+H83</f>
        <v>130300892</v>
      </c>
      <c r="I45" s="104">
        <f>+H45</f>
        <v>130300892</v>
      </c>
      <c r="J45" s="104">
        <f>+H45+J42+J43+J44+J83</f>
        <v>121911015</v>
      </c>
      <c r="K45" s="104">
        <f>+J45+K42+K43+K44+K83</f>
        <v>120802480</v>
      </c>
      <c r="L45" s="104">
        <f>+K45+L42+L43+L44+L83</f>
        <v>155715261</v>
      </c>
      <c r="M45" s="104">
        <f>+L45</f>
        <v>155715261</v>
      </c>
      <c r="N45" s="104">
        <f>+L45+N42+N43+N44+N83</f>
        <v>149056533</v>
      </c>
      <c r="O45" s="104">
        <f>+N45+O42+O43+O44+O83</f>
        <v>149571304</v>
      </c>
      <c r="P45" s="104">
        <f>+O45+P42+P43+P44+P83</f>
        <v>142203953</v>
      </c>
      <c r="Q45" s="104">
        <f>+P45</f>
        <v>142203953</v>
      </c>
      <c r="R45" s="104">
        <f>+P45+R42+R43+R44+R83</f>
        <v>140379830</v>
      </c>
      <c r="S45" s="104">
        <f>+R45+S42+S43+S44+S83</f>
        <v>133396358</v>
      </c>
      <c r="T45" s="104">
        <f>+S45+T42+T43+T44+T83</f>
        <v>133391462</v>
      </c>
      <c r="U45" s="104">
        <f>+T45</f>
        <v>133391462</v>
      </c>
      <c r="V45" s="104">
        <f>+U45</f>
        <v>133391462</v>
      </c>
      <c r="W45" s="104">
        <f>+W83+W42+W43+W44</f>
        <v>40554777</v>
      </c>
      <c r="X45" s="104">
        <f>+V45-W45</f>
        <v>92836685</v>
      </c>
      <c r="Y45" s="105">
        <f>+IF(W45&lt;&gt;0,+(X45/W45)*100,0)</f>
        <v>228.91676854738964</v>
      </c>
      <c r="Z45" s="106">
        <v>-120229232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107.86877431015138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107.86877431015138</v>
      </c>
      <c r="X59" s="10">
        <f t="shared" si="7"/>
        <v>0</v>
      </c>
      <c r="Y59" s="10">
        <f t="shared" si="7"/>
        <v>0</v>
      </c>
      <c r="Z59" s="11">
        <f t="shared" si="7"/>
        <v>107.86877431015138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0.004002417460145929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79057866</v>
      </c>
      <c r="C68" s="18">
        <v>0</v>
      </c>
      <c r="D68" s="19">
        <v>82416420</v>
      </c>
      <c r="E68" s="20">
        <v>87349055</v>
      </c>
      <c r="F68" s="20">
        <v>0</v>
      </c>
      <c r="G68" s="20">
        <v>7428542</v>
      </c>
      <c r="H68" s="20">
        <v>7707698</v>
      </c>
      <c r="I68" s="20">
        <v>15136240</v>
      </c>
      <c r="J68" s="20">
        <v>7385907</v>
      </c>
      <c r="K68" s="20">
        <v>7711207</v>
      </c>
      <c r="L68" s="20">
        <v>7464297</v>
      </c>
      <c r="M68" s="20">
        <v>22561411</v>
      </c>
      <c r="N68" s="20">
        <v>7709832</v>
      </c>
      <c r="O68" s="20">
        <v>441</v>
      </c>
      <c r="P68" s="20">
        <v>29104</v>
      </c>
      <c r="Q68" s="20">
        <v>7739377</v>
      </c>
      <c r="R68" s="20">
        <v>7895796</v>
      </c>
      <c r="S68" s="20">
        <v>7852413</v>
      </c>
      <c r="T68" s="20">
        <v>0</v>
      </c>
      <c r="U68" s="20">
        <v>15748209</v>
      </c>
      <c r="V68" s="20">
        <v>61185237</v>
      </c>
      <c r="W68" s="20">
        <v>87349055</v>
      </c>
      <c r="X68" s="20">
        <v>0</v>
      </c>
      <c r="Y68" s="19">
        <v>0</v>
      </c>
      <c r="Z68" s="22">
        <v>87349055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300326</v>
      </c>
      <c r="H71" s="20">
        <v>307041</v>
      </c>
      <c r="I71" s="20">
        <v>607367</v>
      </c>
      <c r="J71" s="20">
        <v>350863</v>
      </c>
      <c r="K71" s="20">
        <v>246252</v>
      </c>
      <c r="L71" s="20">
        <v>248129</v>
      </c>
      <c r="M71" s="20">
        <v>845244</v>
      </c>
      <c r="N71" s="20">
        <v>336440</v>
      </c>
      <c r="O71" s="20">
        <v>8972</v>
      </c>
      <c r="P71" s="20">
        <v>1414</v>
      </c>
      <c r="Q71" s="20">
        <v>346826</v>
      </c>
      <c r="R71" s="20">
        <v>258323</v>
      </c>
      <c r="S71" s="20">
        <v>255939</v>
      </c>
      <c r="T71" s="20">
        <v>0</v>
      </c>
      <c r="U71" s="20">
        <v>514262</v>
      </c>
      <c r="V71" s="20">
        <v>2313699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36059</v>
      </c>
      <c r="H72" s="20">
        <v>36130</v>
      </c>
      <c r="I72" s="20">
        <v>72189</v>
      </c>
      <c r="J72" s="20">
        <v>35989</v>
      </c>
      <c r="K72" s="20">
        <v>35989</v>
      </c>
      <c r="L72" s="20">
        <v>35989</v>
      </c>
      <c r="M72" s="20">
        <v>107967</v>
      </c>
      <c r="N72" s="20">
        <v>36130</v>
      </c>
      <c r="O72" s="20">
        <v>0</v>
      </c>
      <c r="P72" s="20">
        <v>0</v>
      </c>
      <c r="Q72" s="20">
        <v>36130</v>
      </c>
      <c r="R72" s="20">
        <v>36343</v>
      </c>
      <c r="S72" s="20">
        <v>36343</v>
      </c>
      <c r="T72" s="20">
        <v>0</v>
      </c>
      <c r="U72" s="20">
        <v>72686</v>
      </c>
      <c r="V72" s="20">
        <v>288972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3497886</v>
      </c>
      <c r="C73" s="18">
        <v>0</v>
      </c>
      <c r="D73" s="19">
        <v>3723744</v>
      </c>
      <c r="E73" s="20">
        <v>3723744</v>
      </c>
      <c r="F73" s="20">
        <v>0</v>
      </c>
      <c r="G73" s="20">
        <v>308670</v>
      </c>
      <c r="H73" s="20">
        <v>319252</v>
      </c>
      <c r="I73" s="20">
        <v>627922</v>
      </c>
      <c r="J73" s="20">
        <v>320731</v>
      </c>
      <c r="K73" s="20">
        <v>315569</v>
      </c>
      <c r="L73" s="20">
        <v>305890</v>
      </c>
      <c r="M73" s="20">
        <v>942190</v>
      </c>
      <c r="N73" s="20">
        <v>305131</v>
      </c>
      <c r="O73" s="20">
        <v>2400</v>
      </c>
      <c r="P73" s="20">
        <v>1465</v>
      </c>
      <c r="Q73" s="20">
        <v>308996</v>
      </c>
      <c r="R73" s="20">
        <v>291564</v>
      </c>
      <c r="S73" s="20">
        <v>274090</v>
      </c>
      <c r="T73" s="20">
        <v>0</v>
      </c>
      <c r="U73" s="20">
        <v>565654</v>
      </c>
      <c r="V73" s="20">
        <v>2444762</v>
      </c>
      <c r="W73" s="20">
        <v>3723744</v>
      </c>
      <c r="X73" s="20">
        <v>0</v>
      </c>
      <c r="Y73" s="19">
        <v>0</v>
      </c>
      <c r="Z73" s="22">
        <v>3723744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6601898</v>
      </c>
      <c r="C75" s="27">
        <v>0</v>
      </c>
      <c r="D75" s="28">
        <v>6056112</v>
      </c>
      <c r="E75" s="29">
        <v>15041002</v>
      </c>
      <c r="F75" s="29">
        <v>0</v>
      </c>
      <c r="G75" s="29">
        <v>893329</v>
      </c>
      <c r="H75" s="29">
        <v>902401</v>
      </c>
      <c r="I75" s="29">
        <v>1795730</v>
      </c>
      <c r="J75" s="29">
        <v>850666</v>
      </c>
      <c r="K75" s="29">
        <v>828841</v>
      </c>
      <c r="L75" s="29">
        <v>943249</v>
      </c>
      <c r="M75" s="29">
        <v>2622756</v>
      </c>
      <c r="N75" s="29">
        <v>939193</v>
      </c>
      <c r="O75" s="29">
        <v>0</v>
      </c>
      <c r="P75" s="29">
        <v>0</v>
      </c>
      <c r="Q75" s="29">
        <v>939193</v>
      </c>
      <c r="R75" s="29">
        <v>16735</v>
      </c>
      <c r="S75" s="29">
        <v>1098835</v>
      </c>
      <c r="T75" s="29">
        <v>0</v>
      </c>
      <c r="U75" s="29">
        <v>1115570</v>
      </c>
      <c r="V75" s="29">
        <v>6473249</v>
      </c>
      <c r="W75" s="29">
        <v>15041002</v>
      </c>
      <c r="X75" s="29">
        <v>0</v>
      </c>
      <c r="Y75" s="28">
        <v>0</v>
      </c>
      <c r="Z75" s="30">
        <v>15041002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94222355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94222355</v>
      </c>
      <c r="X77" s="20">
        <v>0</v>
      </c>
      <c r="Y77" s="19">
        <v>0</v>
      </c>
      <c r="Z77" s="22">
        <v>94222355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140</v>
      </c>
      <c r="C82" s="18">
        <v>0</v>
      </c>
      <c r="D82" s="19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19">
        <v>0</v>
      </c>
      <c r="Z82" s="22">
        <v>0</v>
      </c>
    </row>
    <row r="83" spans="1:26" ht="12.75" hidden="1">
      <c r="A83" s="38"/>
      <c r="B83" s="18">
        <v>167654431</v>
      </c>
      <c r="C83" s="18"/>
      <c r="D83" s="19">
        <v>181900008</v>
      </c>
      <c r="E83" s="20">
        <v>106892101</v>
      </c>
      <c r="F83" s="20">
        <v>137892718</v>
      </c>
      <c r="G83" s="20"/>
      <c r="H83" s="20"/>
      <c r="I83" s="20">
        <v>137892718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137892718</v>
      </c>
      <c r="W83" s="20">
        <v>268861561</v>
      </c>
      <c r="X83" s="20"/>
      <c r="Y83" s="19"/>
      <c r="Z83" s="22">
        <v>106892101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2.75">
      <c r="A6" s="57" t="s">
        <v>32</v>
      </c>
      <c r="B6" s="18">
        <v>0</v>
      </c>
      <c r="C6" s="18">
        <v>0</v>
      </c>
      <c r="D6" s="58">
        <v>186062716</v>
      </c>
      <c r="E6" s="59">
        <v>186878794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186878794</v>
      </c>
      <c r="X6" s="59">
        <v>-186878794</v>
      </c>
      <c r="Y6" s="60">
        <v>-100</v>
      </c>
      <c r="Z6" s="61">
        <v>186878794</v>
      </c>
    </row>
    <row r="7" spans="1:26" ht="12.75">
      <c r="A7" s="57" t="s">
        <v>33</v>
      </c>
      <c r="B7" s="18">
        <v>0</v>
      </c>
      <c r="C7" s="18">
        <v>0</v>
      </c>
      <c r="D7" s="58">
        <v>9000000</v>
      </c>
      <c r="E7" s="59">
        <v>13000000</v>
      </c>
      <c r="F7" s="59">
        <v>1143534</v>
      </c>
      <c r="G7" s="59">
        <v>2166300</v>
      </c>
      <c r="H7" s="59">
        <v>2455657</v>
      </c>
      <c r="I7" s="59">
        <v>5765491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73273</v>
      </c>
      <c r="T7" s="59">
        <v>0</v>
      </c>
      <c r="U7" s="59">
        <v>73273</v>
      </c>
      <c r="V7" s="59">
        <v>5838764</v>
      </c>
      <c r="W7" s="59">
        <v>13000000</v>
      </c>
      <c r="X7" s="59">
        <v>-7161236</v>
      </c>
      <c r="Y7" s="60">
        <v>-55.09</v>
      </c>
      <c r="Z7" s="61">
        <v>13000000</v>
      </c>
    </row>
    <row r="8" spans="1:26" ht="12.75">
      <c r="A8" s="57" t="s">
        <v>34</v>
      </c>
      <c r="B8" s="18">
        <v>0</v>
      </c>
      <c r="C8" s="18">
        <v>0</v>
      </c>
      <c r="D8" s="58">
        <v>927159000</v>
      </c>
      <c r="E8" s="59">
        <v>927543000</v>
      </c>
      <c r="F8" s="59">
        <v>383820929</v>
      </c>
      <c r="G8" s="59">
        <v>908981</v>
      </c>
      <c r="H8" s="59">
        <v>106090</v>
      </c>
      <c r="I8" s="59">
        <v>384836000</v>
      </c>
      <c r="J8" s="59">
        <v>41667</v>
      </c>
      <c r="K8" s="59">
        <v>723715</v>
      </c>
      <c r="L8" s="59">
        <v>-56493</v>
      </c>
      <c r="M8" s="59">
        <v>708889</v>
      </c>
      <c r="N8" s="59">
        <v>45217</v>
      </c>
      <c r="O8" s="59">
        <v>43142</v>
      </c>
      <c r="P8" s="59">
        <v>0</v>
      </c>
      <c r="Q8" s="59">
        <v>88359</v>
      </c>
      <c r="R8" s="59">
        <v>0</v>
      </c>
      <c r="S8" s="59">
        <v>2719773</v>
      </c>
      <c r="T8" s="59">
        <v>0</v>
      </c>
      <c r="U8" s="59">
        <v>2719773</v>
      </c>
      <c r="V8" s="59">
        <v>388353021</v>
      </c>
      <c r="W8" s="59">
        <v>927543000</v>
      </c>
      <c r="X8" s="59">
        <v>-539189979</v>
      </c>
      <c r="Y8" s="60">
        <v>-58.13</v>
      </c>
      <c r="Z8" s="61">
        <v>927543000</v>
      </c>
    </row>
    <row r="9" spans="1:26" ht="12.75">
      <c r="A9" s="57" t="s">
        <v>35</v>
      </c>
      <c r="B9" s="18">
        <v>0</v>
      </c>
      <c r="C9" s="18">
        <v>0</v>
      </c>
      <c r="D9" s="58">
        <v>50787211</v>
      </c>
      <c r="E9" s="59">
        <v>42731007</v>
      </c>
      <c r="F9" s="59">
        <v>57961</v>
      </c>
      <c r="G9" s="59">
        <v>19811</v>
      </c>
      <c r="H9" s="59">
        <v>8243</v>
      </c>
      <c r="I9" s="59">
        <v>86015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86015</v>
      </c>
      <c r="W9" s="59">
        <v>42731007</v>
      </c>
      <c r="X9" s="59">
        <v>-42644992</v>
      </c>
      <c r="Y9" s="60">
        <v>-99.8</v>
      </c>
      <c r="Z9" s="61">
        <v>42731007</v>
      </c>
    </row>
    <row r="10" spans="1:26" ht="20.25">
      <c r="A10" s="62" t="s">
        <v>109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1173008927</v>
      </c>
      <c r="E10" s="65">
        <f t="shared" si="0"/>
        <v>1170152801</v>
      </c>
      <c r="F10" s="65">
        <f t="shared" si="0"/>
        <v>385022424</v>
      </c>
      <c r="G10" s="65">
        <f t="shared" si="0"/>
        <v>3095092</v>
      </c>
      <c r="H10" s="65">
        <f t="shared" si="0"/>
        <v>2569990</v>
      </c>
      <c r="I10" s="65">
        <f t="shared" si="0"/>
        <v>390687506</v>
      </c>
      <c r="J10" s="65">
        <f t="shared" si="0"/>
        <v>41667</v>
      </c>
      <c r="K10" s="65">
        <f t="shared" si="0"/>
        <v>723715</v>
      </c>
      <c r="L10" s="65">
        <f t="shared" si="0"/>
        <v>-56493</v>
      </c>
      <c r="M10" s="65">
        <f t="shared" si="0"/>
        <v>708889</v>
      </c>
      <c r="N10" s="65">
        <f t="shared" si="0"/>
        <v>45217</v>
      </c>
      <c r="O10" s="65">
        <f t="shared" si="0"/>
        <v>43142</v>
      </c>
      <c r="P10" s="65">
        <f t="shared" si="0"/>
        <v>0</v>
      </c>
      <c r="Q10" s="65">
        <f t="shared" si="0"/>
        <v>88359</v>
      </c>
      <c r="R10" s="65">
        <f t="shared" si="0"/>
        <v>0</v>
      </c>
      <c r="S10" s="65">
        <f t="shared" si="0"/>
        <v>2793046</v>
      </c>
      <c r="T10" s="65">
        <f t="shared" si="0"/>
        <v>0</v>
      </c>
      <c r="U10" s="65">
        <f t="shared" si="0"/>
        <v>2793046</v>
      </c>
      <c r="V10" s="65">
        <f t="shared" si="0"/>
        <v>394277800</v>
      </c>
      <c r="W10" s="65">
        <f t="shared" si="0"/>
        <v>1170152801</v>
      </c>
      <c r="X10" s="65">
        <f t="shared" si="0"/>
        <v>-775875001</v>
      </c>
      <c r="Y10" s="66">
        <f>+IF(W10&lt;&gt;0,(X10/W10)*100,0)</f>
        <v>-66.30544321536004</v>
      </c>
      <c r="Z10" s="67">
        <f t="shared" si="0"/>
        <v>1170152801</v>
      </c>
    </row>
    <row r="11" spans="1:26" ht="12.75">
      <c r="A11" s="57" t="s">
        <v>36</v>
      </c>
      <c r="B11" s="18">
        <v>0</v>
      </c>
      <c r="C11" s="18">
        <v>0</v>
      </c>
      <c r="D11" s="58">
        <v>433710555</v>
      </c>
      <c r="E11" s="59">
        <v>385221932</v>
      </c>
      <c r="F11" s="59">
        <v>28508550</v>
      </c>
      <c r="G11" s="59">
        <v>30939850</v>
      </c>
      <c r="H11" s="59">
        <v>29319447</v>
      </c>
      <c r="I11" s="59">
        <v>88767847</v>
      </c>
      <c r="J11" s="59">
        <v>30151701</v>
      </c>
      <c r="K11" s="59">
        <v>8196986</v>
      </c>
      <c r="L11" s="59">
        <v>65828133</v>
      </c>
      <c r="M11" s="59">
        <v>104176820</v>
      </c>
      <c r="N11" s="59">
        <v>28664664</v>
      </c>
      <c r="O11" s="59">
        <v>46132528</v>
      </c>
      <c r="P11" s="59">
        <v>15512279</v>
      </c>
      <c r="Q11" s="59">
        <v>90309471</v>
      </c>
      <c r="R11" s="59">
        <v>28371938</v>
      </c>
      <c r="S11" s="59">
        <v>36452404</v>
      </c>
      <c r="T11" s="59">
        <v>0</v>
      </c>
      <c r="U11" s="59">
        <v>64824342</v>
      </c>
      <c r="V11" s="59">
        <v>348078480</v>
      </c>
      <c r="W11" s="59">
        <v>385221932</v>
      </c>
      <c r="X11" s="59">
        <v>-37143452</v>
      </c>
      <c r="Y11" s="60">
        <v>-9.64</v>
      </c>
      <c r="Z11" s="61">
        <v>385221932</v>
      </c>
    </row>
    <row r="12" spans="1:26" ht="12.75">
      <c r="A12" s="57" t="s">
        <v>37</v>
      </c>
      <c r="B12" s="18">
        <v>0</v>
      </c>
      <c r="C12" s="18">
        <v>0</v>
      </c>
      <c r="D12" s="58">
        <v>28920475</v>
      </c>
      <c r="E12" s="59">
        <v>15312461</v>
      </c>
      <c r="F12" s="59">
        <v>1143952</v>
      </c>
      <c r="G12" s="59">
        <v>1138680</v>
      </c>
      <c r="H12" s="59">
        <v>1047344</v>
      </c>
      <c r="I12" s="59">
        <v>3329976</v>
      </c>
      <c r="J12" s="59">
        <v>1889160</v>
      </c>
      <c r="K12" s="59">
        <v>5737652</v>
      </c>
      <c r="L12" s="59">
        <v>4370289</v>
      </c>
      <c r="M12" s="59">
        <v>11997101</v>
      </c>
      <c r="N12" s="59">
        <v>2022053</v>
      </c>
      <c r="O12" s="59">
        <v>1824337</v>
      </c>
      <c r="P12" s="59">
        <v>17860395</v>
      </c>
      <c r="Q12" s="59">
        <v>21706785</v>
      </c>
      <c r="R12" s="59">
        <v>7371274</v>
      </c>
      <c r="S12" s="59">
        <v>2033431</v>
      </c>
      <c r="T12" s="59">
        <v>0</v>
      </c>
      <c r="U12" s="59">
        <v>9404705</v>
      </c>
      <c r="V12" s="59">
        <v>46438567</v>
      </c>
      <c r="W12" s="59">
        <v>15312461</v>
      </c>
      <c r="X12" s="59">
        <v>31126106</v>
      </c>
      <c r="Y12" s="60">
        <v>203.27</v>
      </c>
      <c r="Z12" s="61">
        <v>15312461</v>
      </c>
    </row>
    <row r="13" spans="1:26" ht="12.75">
      <c r="A13" s="57" t="s">
        <v>110</v>
      </c>
      <c r="B13" s="18">
        <v>0</v>
      </c>
      <c r="C13" s="18">
        <v>0</v>
      </c>
      <c r="D13" s="58">
        <v>177736395</v>
      </c>
      <c r="E13" s="59">
        <v>178067165</v>
      </c>
      <c r="F13" s="59">
        <v>0</v>
      </c>
      <c r="G13" s="59">
        <v>280415</v>
      </c>
      <c r="H13" s="59">
        <v>0</v>
      </c>
      <c r="I13" s="59">
        <v>280415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-280415</v>
      </c>
      <c r="Q13" s="59">
        <v>-280415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178067165</v>
      </c>
      <c r="X13" s="59">
        <v>-178067165</v>
      </c>
      <c r="Y13" s="60">
        <v>-100</v>
      </c>
      <c r="Z13" s="61">
        <v>178067165</v>
      </c>
    </row>
    <row r="14" spans="1:26" ht="12.75">
      <c r="A14" s="57" t="s">
        <v>38</v>
      </c>
      <c r="B14" s="18">
        <v>0</v>
      </c>
      <c r="C14" s="18">
        <v>0</v>
      </c>
      <c r="D14" s="58">
        <v>466085</v>
      </c>
      <c r="E14" s="59">
        <v>466085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466085</v>
      </c>
      <c r="X14" s="59">
        <v>-466085</v>
      </c>
      <c r="Y14" s="60">
        <v>-100</v>
      </c>
      <c r="Z14" s="61">
        <v>466085</v>
      </c>
    </row>
    <row r="15" spans="1:26" ht="12.75">
      <c r="A15" s="57" t="s">
        <v>39</v>
      </c>
      <c r="B15" s="18">
        <v>0</v>
      </c>
      <c r="C15" s="18">
        <v>0</v>
      </c>
      <c r="D15" s="58">
        <v>278269605</v>
      </c>
      <c r="E15" s="59">
        <v>317954316</v>
      </c>
      <c r="F15" s="59">
        <v>179092</v>
      </c>
      <c r="G15" s="59">
        <v>4347940</v>
      </c>
      <c r="H15" s="59">
        <v>196277</v>
      </c>
      <c r="I15" s="59">
        <v>4723309</v>
      </c>
      <c r="J15" s="59">
        <v>1547592</v>
      </c>
      <c r="K15" s="59">
        <v>36748743</v>
      </c>
      <c r="L15" s="59">
        <v>54287270</v>
      </c>
      <c r="M15" s="59">
        <v>92583605</v>
      </c>
      <c r="N15" s="59">
        <v>15418402</v>
      </c>
      <c r="O15" s="59">
        <v>18241302</v>
      </c>
      <c r="P15" s="59">
        <v>19071958</v>
      </c>
      <c r="Q15" s="59">
        <v>52731662</v>
      </c>
      <c r="R15" s="59">
        <v>21347961</v>
      </c>
      <c r="S15" s="59">
        <v>10680490</v>
      </c>
      <c r="T15" s="59">
        <v>0</v>
      </c>
      <c r="U15" s="59">
        <v>32028451</v>
      </c>
      <c r="V15" s="59">
        <v>182067027</v>
      </c>
      <c r="W15" s="59">
        <v>317954316</v>
      </c>
      <c r="X15" s="59">
        <v>-135887289</v>
      </c>
      <c r="Y15" s="60">
        <v>-42.74</v>
      </c>
      <c r="Z15" s="61">
        <v>317954316</v>
      </c>
    </row>
    <row r="16" spans="1:26" ht="12.75">
      <c r="A16" s="57" t="s">
        <v>34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2.75">
      <c r="A17" s="57" t="s">
        <v>40</v>
      </c>
      <c r="B17" s="18">
        <v>0</v>
      </c>
      <c r="C17" s="18">
        <v>0</v>
      </c>
      <c r="D17" s="58">
        <v>430931946</v>
      </c>
      <c r="E17" s="59">
        <v>291580211</v>
      </c>
      <c r="F17" s="59">
        <v>5314892</v>
      </c>
      <c r="G17" s="59">
        <v>29510317</v>
      </c>
      <c r="H17" s="59">
        <v>14965357</v>
      </c>
      <c r="I17" s="59">
        <v>49790566</v>
      </c>
      <c r="J17" s="59">
        <v>14713795</v>
      </c>
      <c r="K17" s="59">
        <v>48910661</v>
      </c>
      <c r="L17" s="59">
        <v>28916616</v>
      </c>
      <c r="M17" s="59">
        <v>92541072</v>
      </c>
      <c r="N17" s="59">
        <v>19405196</v>
      </c>
      <c r="O17" s="59">
        <v>4427009</v>
      </c>
      <c r="P17" s="59">
        <v>44219640</v>
      </c>
      <c r="Q17" s="59">
        <v>68051845</v>
      </c>
      <c r="R17" s="59">
        <v>7853275</v>
      </c>
      <c r="S17" s="59">
        <v>18134706</v>
      </c>
      <c r="T17" s="59">
        <v>0</v>
      </c>
      <c r="U17" s="59">
        <v>25987981</v>
      </c>
      <c r="V17" s="59">
        <v>236371464</v>
      </c>
      <c r="W17" s="59">
        <v>291580211</v>
      </c>
      <c r="X17" s="59">
        <v>-55208747</v>
      </c>
      <c r="Y17" s="60">
        <v>-18.93</v>
      </c>
      <c r="Z17" s="61">
        <v>291580211</v>
      </c>
    </row>
    <row r="18" spans="1:26" ht="12.75">
      <c r="A18" s="68" t="s">
        <v>41</v>
      </c>
      <c r="B18" s="69">
        <f>SUM(B11:B17)</f>
        <v>0</v>
      </c>
      <c r="C18" s="69">
        <f>SUM(C11:C17)</f>
        <v>0</v>
      </c>
      <c r="D18" s="70">
        <f aca="true" t="shared" si="1" ref="D18:Z18">SUM(D11:D17)</f>
        <v>1350035061</v>
      </c>
      <c r="E18" s="71">
        <f t="shared" si="1"/>
        <v>1188602170</v>
      </c>
      <c r="F18" s="71">
        <f t="shared" si="1"/>
        <v>35146486</v>
      </c>
      <c r="G18" s="71">
        <f t="shared" si="1"/>
        <v>66217202</v>
      </c>
      <c r="H18" s="71">
        <f t="shared" si="1"/>
        <v>45528425</v>
      </c>
      <c r="I18" s="71">
        <f t="shared" si="1"/>
        <v>146892113</v>
      </c>
      <c r="J18" s="71">
        <f t="shared" si="1"/>
        <v>48302248</v>
      </c>
      <c r="K18" s="71">
        <f t="shared" si="1"/>
        <v>99594042</v>
      </c>
      <c r="L18" s="71">
        <f t="shared" si="1"/>
        <v>153402308</v>
      </c>
      <c r="M18" s="71">
        <f t="shared" si="1"/>
        <v>301298598</v>
      </c>
      <c r="N18" s="71">
        <f t="shared" si="1"/>
        <v>65510315</v>
      </c>
      <c r="O18" s="71">
        <f t="shared" si="1"/>
        <v>70625176</v>
      </c>
      <c r="P18" s="71">
        <f t="shared" si="1"/>
        <v>96383857</v>
      </c>
      <c r="Q18" s="71">
        <f t="shared" si="1"/>
        <v>232519348</v>
      </c>
      <c r="R18" s="71">
        <f t="shared" si="1"/>
        <v>64944448</v>
      </c>
      <c r="S18" s="71">
        <f t="shared" si="1"/>
        <v>67301031</v>
      </c>
      <c r="T18" s="71">
        <f t="shared" si="1"/>
        <v>0</v>
      </c>
      <c r="U18" s="71">
        <f t="shared" si="1"/>
        <v>132245479</v>
      </c>
      <c r="V18" s="71">
        <f t="shared" si="1"/>
        <v>812955538</v>
      </c>
      <c r="W18" s="71">
        <f t="shared" si="1"/>
        <v>1188602170</v>
      </c>
      <c r="X18" s="71">
        <f t="shared" si="1"/>
        <v>-375646632</v>
      </c>
      <c r="Y18" s="66">
        <f>+IF(W18&lt;&gt;0,(X18/W18)*100,0)</f>
        <v>-31.60406749047076</v>
      </c>
      <c r="Z18" s="72">
        <f t="shared" si="1"/>
        <v>1188602170</v>
      </c>
    </row>
    <row r="19" spans="1:26" ht="12.75">
      <c r="A19" s="68" t="s">
        <v>42</v>
      </c>
      <c r="B19" s="73">
        <f>+B10-B18</f>
        <v>0</v>
      </c>
      <c r="C19" s="73">
        <f>+C10-C18</f>
        <v>0</v>
      </c>
      <c r="D19" s="74">
        <f aca="true" t="shared" si="2" ref="D19:Z19">+D10-D18</f>
        <v>-177026134</v>
      </c>
      <c r="E19" s="75">
        <f t="shared" si="2"/>
        <v>-18449369</v>
      </c>
      <c r="F19" s="75">
        <f t="shared" si="2"/>
        <v>349875938</v>
      </c>
      <c r="G19" s="75">
        <f t="shared" si="2"/>
        <v>-63122110</v>
      </c>
      <c r="H19" s="75">
        <f t="shared" si="2"/>
        <v>-42958435</v>
      </c>
      <c r="I19" s="75">
        <f t="shared" si="2"/>
        <v>243795393</v>
      </c>
      <c r="J19" s="75">
        <f t="shared" si="2"/>
        <v>-48260581</v>
      </c>
      <c r="K19" s="75">
        <f t="shared" si="2"/>
        <v>-98870327</v>
      </c>
      <c r="L19" s="75">
        <f t="shared" si="2"/>
        <v>-153458801</v>
      </c>
      <c r="M19" s="75">
        <f t="shared" si="2"/>
        <v>-300589709</v>
      </c>
      <c r="N19" s="75">
        <f t="shared" si="2"/>
        <v>-65465098</v>
      </c>
      <c r="O19" s="75">
        <f t="shared" si="2"/>
        <v>-70582034</v>
      </c>
      <c r="P19" s="75">
        <f t="shared" si="2"/>
        <v>-96383857</v>
      </c>
      <c r="Q19" s="75">
        <f t="shared" si="2"/>
        <v>-232430989</v>
      </c>
      <c r="R19" s="75">
        <f t="shared" si="2"/>
        <v>-64944448</v>
      </c>
      <c r="S19" s="75">
        <f t="shared" si="2"/>
        <v>-64507985</v>
      </c>
      <c r="T19" s="75">
        <f t="shared" si="2"/>
        <v>0</v>
      </c>
      <c r="U19" s="75">
        <f t="shared" si="2"/>
        <v>-129452433</v>
      </c>
      <c r="V19" s="75">
        <f t="shared" si="2"/>
        <v>-418677738</v>
      </c>
      <c r="W19" s="75">
        <f>IF(E10=E18,0,W10-W18)</f>
        <v>-18449369</v>
      </c>
      <c r="X19" s="75">
        <f t="shared" si="2"/>
        <v>-400228369</v>
      </c>
      <c r="Y19" s="76">
        <f>+IF(W19&lt;&gt;0,(X19/W19)*100,0)</f>
        <v>2169.3336449609737</v>
      </c>
      <c r="Z19" s="77">
        <f t="shared" si="2"/>
        <v>-18449369</v>
      </c>
    </row>
    <row r="20" spans="1:26" ht="20.25">
      <c r="A20" s="78" t="s">
        <v>43</v>
      </c>
      <c r="B20" s="79">
        <v>0</v>
      </c>
      <c r="C20" s="79">
        <v>0</v>
      </c>
      <c r="D20" s="80">
        <v>596866000</v>
      </c>
      <c r="E20" s="81">
        <v>496633000</v>
      </c>
      <c r="F20" s="81">
        <v>0</v>
      </c>
      <c r="G20" s="81">
        <v>0</v>
      </c>
      <c r="H20" s="81">
        <v>0</v>
      </c>
      <c r="I20" s="81">
        <v>0</v>
      </c>
      <c r="J20" s="81">
        <v>59616924</v>
      </c>
      <c r="K20" s="81">
        <v>8523838</v>
      </c>
      <c r="L20" s="81">
        <v>18855170</v>
      </c>
      <c r="M20" s="81">
        <v>86995932</v>
      </c>
      <c r="N20" s="81">
        <v>6462313</v>
      </c>
      <c r="O20" s="81">
        <v>4399420</v>
      </c>
      <c r="P20" s="81">
        <v>0</v>
      </c>
      <c r="Q20" s="81">
        <v>10861733</v>
      </c>
      <c r="R20" s="81">
        <v>0</v>
      </c>
      <c r="S20" s="81">
        <v>1370037</v>
      </c>
      <c r="T20" s="81">
        <v>0</v>
      </c>
      <c r="U20" s="81">
        <v>1370037</v>
      </c>
      <c r="V20" s="81">
        <v>99227702</v>
      </c>
      <c r="W20" s="81">
        <v>496633000</v>
      </c>
      <c r="X20" s="81">
        <v>-397405298</v>
      </c>
      <c r="Y20" s="82">
        <v>-80.02</v>
      </c>
      <c r="Z20" s="83">
        <v>496633000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0</v>
      </c>
      <c r="C22" s="91">
        <f>SUM(C19:C21)</f>
        <v>0</v>
      </c>
      <c r="D22" s="92">
        <f aca="true" t="shared" si="3" ref="D22:Z22">SUM(D19:D21)</f>
        <v>419839866</v>
      </c>
      <c r="E22" s="93">
        <f t="shared" si="3"/>
        <v>478183631</v>
      </c>
      <c r="F22" s="93">
        <f t="shared" si="3"/>
        <v>349875938</v>
      </c>
      <c r="G22" s="93">
        <f t="shared" si="3"/>
        <v>-63122110</v>
      </c>
      <c r="H22" s="93">
        <f t="shared" si="3"/>
        <v>-42958435</v>
      </c>
      <c r="I22" s="93">
        <f t="shared" si="3"/>
        <v>243795393</v>
      </c>
      <c r="J22" s="93">
        <f t="shared" si="3"/>
        <v>11356343</v>
      </c>
      <c r="K22" s="93">
        <f t="shared" si="3"/>
        <v>-90346489</v>
      </c>
      <c r="L22" s="93">
        <f t="shared" si="3"/>
        <v>-134603631</v>
      </c>
      <c r="M22" s="93">
        <f t="shared" si="3"/>
        <v>-213593777</v>
      </c>
      <c r="N22" s="93">
        <f t="shared" si="3"/>
        <v>-59002785</v>
      </c>
      <c r="O22" s="93">
        <f t="shared" si="3"/>
        <v>-66182614</v>
      </c>
      <c r="P22" s="93">
        <f t="shared" si="3"/>
        <v>-96383857</v>
      </c>
      <c r="Q22" s="93">
        <f t="shared" si="3"/>
        <v>-221569256</v>
      </c>
      <c r="R22" s="93">
        <f t="shared" si="3"/>
        <v>-64944448</v>
      </c>
      <c r="S22" s="93">
        <f t="shared" si="3"/>
        <v>-63137948</v>
      </c>
      <c r="T22" s="93">
        <f t="shared" si="3"/>
        <v>0</v>
      </c>
      <c r="U22" s="93">
        <f t="shared" si="3"/>
        <v>-128082396</v>
      </c>
      <c r="V22" s="93">
        <f t="shared" si="3"/>
        <v>-319450036</v>
      </c>
      <c r="W22" s="93">
        <f t="shared" si="3"/>
        <v>478183631</v>
      </c>
      <c r="X22" s="93">
        <f t="shared" si="3"/>
        <v>-797633667</v>
      </c>
      <c r="Y22" s="94">
        <f>+IF(W22&lt;&gt;0,(X22/W22)*100,0)</f>
        <v>-166.80488734671889</v>
      </c>
      <c r="Z22" s="95">
        <f t="shared" si="3"/>
        <v>478183631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0</v>
      </c>
      <c r="C24" s="73">
        <f>SUM(C22:C23)</f>
        <v>0</v>
      </c>
      <c r="D24" s="74">
        <f aca="true" t="shared" si="4" ref="D24:Z24">SUM(D22:D23)</f>
        <v>419839866</v>
      </c>
      <c r="E24" s="75">
        <f t="shared" si="4"/>
        <v>478183631</v>
      </c>
      <c r="F24" s="75">
        <f t="shared" si="4"/>
        <v>349875938</v>
      </c>
      <c r="G24" s="75">
        <f t="shared" si="4"/>
        <v>-63122110</v>
      </c>
      <c r="H24" s="75">
        <f t="shared" si="4"/>
        <v>-42958435</v>
      </c>
      <c r="I24" s="75">
        <f t="shared" si="4"/>
        <v>243795393</v>
      </c>
      <c r="J24" s="75">
        <f t="shared" si="4"/>
        <v>11356343</v>
      </c>
      <c r="K24" s="75">
        <f t="shared" si="4"/>
        <v>-90346489</v>
      </c>
      <c r="L24" s="75">
        <f t="shared" si="4"/>
        <v>-134603631</v>
      </c>
      <c r="M24" s="75">
        <f t="shared" si="4"/>
        <v>-213593777</v>
      </c>
      <c r="N24" s="75">
        <f t="shared" si="4"/>
        <v>-59002785</v>
      </c>
      <c r="O24" s="75">
        <f t="shared" si="4"/>
        <v>-66182614</v>
      </c>
      <c r="P24" s="75">
        <f t="shared" si="4"/>
        <v>-96383857</v>
      </c>
      <c r="Q24" s="75">
        <f t="shared" si="4"/>
        <v>-221569256</v>
      </c>
      <c r="R24" s="75">
        <f t="shared" si="4"/>
        <v>-64944448</v>
      </c>
      <c r="S24" s="75">
        <f t="shared" si="4"/>
        <v>-63137948</v>
      </c>
      <c r="T24" s="75">
        <f t="shared" si="4"/>
        <v>0</v>
      </c>
      <c r="U24" s="75">
        <f t="shared" si="4"/>
        <v>-128082396</v>
      </c>
      <c r="V24" s="75">
        <f t="shared" si="4"/>
        <v>-319450036</v>
      </c>
      <c r="W24" s="75">
        <f t="shared" si="4"/>
        <v>478183631</v>
      </c>
      <c r="X24" s="75">
        <f t="shared" si="4"/>
        <v>-797633667</v>
      </c>
      <c r="Y24" s="76">
        <f>+IF(W24&lt;&gt;0,(X24/W24)*100,0)</f>
        <v>-166.80488734671889</v>
      </c>
      <c r="Z24" s="77">
        <f t="shared" si="4"/>
        <v>478183631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0</v>
      </c>
      <c r="C27" s="21">
        <v>0</v>
      </c>
      <c r="D27" s="103">
        <v>563730251</v>
      </c>
      <c r="E27" s="104">
        <v>553911848</v>
      </c>
      <c r="F27" s="104">
        <v>5158902</v>
      </c>
      <c r="G27" s="104">
        <v>56381722</v>
      </c>
      <c r="H27" s="104">
        <v>10937542</v>
      </c>
      <c r="I27" s="104">
        <v>72478166</v>
      </c>
      <c r="J27" s="104">
        <v>24227824</v>
      </c>
      <c r="K27" s="104">
        <v>24996077</v>
      </c>
      <c r="L27" s="104">
        <v>45495128</v>
      </c>
      <c r="M27" s="104">
        <v>94719029</v>
      </c>
      <c r="N27" s="104">
        <v>5200496</v>
      </c>
      <c r="O27" s="104">
        <v>43923103</v>
      </c>
      <c r="P27" s="104">
        <v>65738379</v>
      </c>
      <c r="Q27" s="104">
        <v>114861978</v>
      </c>
      <c r="R27" s="104">
        <v>5020289</v>
      </c>
      <c r="S27" s="104">
        <v>34572601</v>
      </c>
      <c r="T27" s="104">
        <v>0</v>
      </c>
      <c r="U27" s="104">
        <v>39592890</v>
      </c>
      <c r="V27" s="104">
        <v>321652063</v>
      </c>
      <c r="W27" s="104">
        <v>553911848</v>
      </c>
      <c r="X27" s="104">
        <v>-232259785</v>
      </c>
      <c r="Y27" s="105">
        <v>-41.93</v>
      </c>
      <c r="Z27" s="106">
        <v>553911848</v>
      </c>
    </row>
    <row r="28" spans="1:26" ht="12.75">
      <c r="A28" s="107" t="s">
        <v>47</v>
      </c>
      <c r="B28" s="18">
        <v>0</v>
      </c>
      <c r="C28" s="18">
        <v>0</v>
      </c>
      <c r="D28" s="58">
        <v>544580251</v>
      </c>
      <c r="E28" s="59">
        <v>549971056</v>
      </c>
      <c r="F28" s="59">
        <v>5082643</v>
      </c>
      <c r="G28" s="59">
        <v>56259433</v>
      </c>
      <c r="H28" s="59">
        <v>10846366</v>
      </c>
      <c r="I28" s="59">
        <v>72188442</v>
      </c>
      <c r="J28" s="59">
        <v>23963824</v>
      </c>
      <c r="K28" s="59">
        <v>24816097</v>
      </c>
      <c r="L28" s="59">
        <v>45495128</v>
      </c>
      <c r="M28" s="59">
        <v>94275049</v>
      </c>
      <c r="N28" s="59">
        <v>5200496</v>
      </c>
      <c r="O28" s="59">
        <v>43510114</v>
      </c>
      <c r="P28" s="59">
        <v>65638879</v>
      </c>
      <c r="Q28" s="59">
        <v>114349489</v>
      </c>
      <c r="R28" s="59">
        <v>5020289</v>
      </c>
      <c r="S28" s="59">
        <v>34572601</v>
      </c>
      <c r="T28" s="59">
        <v>0</v>
      </c>
      <c r="U28" s="59">
        <v>39592890</v>
      </c>
      <c r="V28" s="59">
        <v>320405870</v>
      </c>
      <c r="W28" s="59">
        <v>549971056</v>
      </c>
      <c r="X28" s="59">
        <v>-229565186</v>
      </c>
      <c r="Y28" s="60">
        <v>-41.74</v>
      </c>
      <c r="Z28" s="61">
        <v>549971056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19150000</v>
      </c>
      <c r="E31" s="59">
        <v>3940792</v>
      </c>
      <c r="F31" s="59">
        <v>76259</v>
      </c>
      <c r="G31" s="59">
        <v>29500</v>
      </c>
      <c r="H31" s="59">
        <v>91176</v>
      </c>
      <c r="I31" s="59">
        <v>196935</v>
      </c>
      <c r="J31" s="59">
        <v>264000</v>
      </c>
      <c r="K31" s="59">
        <v>179980</v>
      </c>
      <c r="L31" s="59">
        <v>0</v>
      </c>
      <c r="M31" s="59">
        <v>443980</v>
      </c>
      <c r="N31" s="59">
        <v>0</v>
      </c>
      <c r="O31" s="59">
        <v>324989</v>
      </c>
      <c r="P31" s="59">
        <v>213000</v>
      </c>
      <c r="Q31" s="59">
        <v>537989</v>
      </c>
      <c r="R31" s="59">
        <v>0</v>
      </c>
      <c r="S31" s="59">
        <v>0</v>
      </c>
      <c r="T31" s="59">
        <v>0</v>
      </c>
      <c r="U31" s="59">
        <v>0</v>
      </c>
      <c r="V31" s="59">
        <v>1178904</v>
      </c>
      <c r="W31" s="59">
        <v>3940792</v>
      </c>
      <c r="X31" s="59">
        <v>-2761888</v>
      </c>
      <c r="Y31" s="60">
        <v>-70.08</v>
      </c>
      <c r="Z31" s="61">
        <v>3940792</v>
      </c>
    </row>
    <row r="32" spans="1:26" ht="12.75">
      <c r="A32" s="68" t="s">
        <v>50</v>
      </c>
      <c r="B32" s="21">
        <f>SUM(B28:B31)</f>
        <v>0</v>
      </c>
      <c r="C32" s="21">
        <f>SUM(C28:C31)</f>
        <v>0</v>
      </c>
      <c r="D32" s="103">
        <f aca="true" t="shared" si="5" ref="D32:Z32">SUM(D28:D31)</f>
        <v>563730251</v>
      </c>
      <c r="E32" s="104">
        <f t="shared" si="5"/>
        <v>553911848</v>
      </c>
      <c r="F32" s="104">
        <f t="shared" si="5"/>
        <v>5158902</v>
      </c>
      <c r="G32" s="104">
        <f t="shared" si="5"/>
        <v>56288933</v>
      </c>
      <c r="H32" s="104">
        <f t="shared" si="5"/>
        <v>10937542</v>
      </c>
      <c r="I32" s="104">
        <f t="shared" si="5"/>
        <v>72385377</v>
      </c>
      <c r="J32" s="104">
        <f t="shared" si="5"/>
        <v>24227824</v>
      </c>
      <c r="K32" s="104">
        <f t="shared" si="5"/>
        <v>24996077</v>
      </c>
      <c r="L32" s="104">
        <f t="shared" si="5"/>
        <v>45495128</v>
      </c>
      <c r="M32" s="104">
        <f t="shared" si="5"/>
        <v>94719029</v>
      </c>
      <c r="N32" s="104">
        <f t="shared" si="5"/>
        <v>5200496</v>
      </c>
      <c r="O32" s="104">
        <f t="shared" si="5"/>
        <v>43835103</v>
      </c>
      <c r="P32" s="104">
        <f t="shared" si="5"/>
        <v>65851879</v>
      </c>
      <c r="Q32" s="104">
        <f t="shared" si="5"/>
        <v>114887478</v>
      </c>
      <c r="R32" s="104">
        <f t="shared" si="5"/>
        <v>5020289</v>
      </c>
      <c r="S32" s="104">
        <f t="shared" si="5"/>
        <v>34572601</v>
      </c>
      <c r="T32" s="104">
        <f t="shared" si="5"/>
        <v>0</v>
      </c>
      <c r="U32" s="104">
        <f t="shared" si="5"/>
        <v>39592890</v>
      </c>
      <c r="V32" s="104">
        <f t="shared" si="5"/>
        <v>321584774</v>
      </c>
      <c r="W32" s="104">
        <f t="shared" si="5"/>
        <v>553911848</v>
      </c>
      <c r="X32" s="104">
        <f t="shared" si="5"/>
        <v>-232327074</v>
      </c>
      <c r="Y32" s="105">
        <f>+IF(W32&lt;&gt;0,(X32/W32)*100,0)</f>
        <v>-41.94296887471524</v>
      </c>
      <c r="Z32" s="106">
        <f t="shared" si="5"/>
        <v>553911848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0</v>
      </c>
      <c r="C35" s="18">
        <v>0</v>
      </c>
      <c r="D35" s="58">
        <v>33846020</v>
      </c>
      <c r="E35" s="59">
        <v>102338958</v>
      </c>
      <c r="F35" s="59">
        <v>1855261833</v>
      </c>
      <c r="G35" s="59">
        <v>-139361838</v>
      </c>
      <c r="H35" s="59">
        <v>-75710767</v>
      </c>
      <c r="I35" s="59">
        <v>1640189228</v>
      </c>
      <c r="J35" s="59">
        <v>-31217053</v>
      </c>
      <c r="K35" s="59">
        <v>7034598</v>
      </c>
      <c r="L35" s="59">
        <v>14350159</v>
      </c>
      <c r="M35" s="59">
        <v>-9832296</v>
      </c>
      <c r="N35" s="59">
        <v>-200759475</v>
      </c>
      <c r="O35" s="59">
        <v>6023665</v>
      </c>
      <c r="P35" s="59">
        <v>-16585526</v>
      </c>
      <c r="Q35" s="59">
        <v>-211321336</v>
      </c>
      <c r="R35" s="59">
        <v>3541940</v>
      </c>
      <c r="S35" s="59">
        <v>-59919177</v>
      </c>
      <c r="T35" s="59">
        <v>0</v>
      </c>
      <c r="U35" s="59">
        <v>-56377237</v>
      </c>
      <c r="V35" s="59">
        <v>1362658359</v>
      </c>
      <c r="W35" s="59">
        <v>102338958</v>
      </c>
      <c r="X35" s="59">
        <v>1260319401</v>
      </c>
      <c r="Y35" s="60">
        <v>1231.51</v>
      </c>
      <c r="Z35" s="61">
        <v>102338958</v>
      </c>
    </row>
    <row r="36" spans="1:26" ht="12.75">
      <c r="A36" s="57" t="s">
        <v>53</v>
      </c>
      <c r="B36" s="18">
        <v>0</v>
      </c>
      <c r="C36" s="18">
        <v>0</v>
      </c>
      <c r="D36" s="58">
        <v>385993856</v>
      </c>
      <c r="E36" s="59">
        <v>375844683</v>
      </c>
      <c r="F36" s="59">
        <v>5606039319</v>
      </c>
      <c r="G36" s="59">
        <v>56381722</v>
      </c>
      <c r="H36" s="59">
        <v>10937542</v>
      </c>
      <c r="I36" s="59">
        <v>5673358583</v>
      </c>
      <c r="J36" s="59">
        <v>24227824</v>
      </c>
      <c r="K36" s="59">
        <v>24996077</v>
      </c>
      <c r="L36" s="59">
        <v>45495128</v>
      </c>
      <c r="M36" s="59">
        <v>94719029</v>
      </c>
      <c r="N36" s="59">
        <v>5200496</v>
      </c>
      <c r="O36" s="59">
        <v>43923103</v>
      </c>
      <c r="P36" s="59">
        <v>65738379</v>
      </c>
      <c r="Q36" s="59">
        <v>114861978</v>
      </c>
      <c r="R36" s="59">
        <v>5020289</v>
      </c>
      <c r="S36" s="59">
        <v>34572601</v>
      </c>
      <c r="T36" s="59">
        <v>0</v>
      </c>
      <c r="U36" s="59">
        <v>39592890</v>
      </c>
      <c r="V36" s="59">
        <v>5922532480</v>
      </c>
      <c r="W36" s="59">
        <v>375844683</v>
      </c>
      <c r="X36" s="59">
        <v>5546687797</v>
      </c>
      <c r="Y36" s="60">
        <v>1475.79</v>
      </c>
      <c r="Z36" s="61">
        <v>375844683</v>
      </c>
    </row>
    <row r="37" spans="1:26" ht="12.75">
      <c r="A37" s="57" t="s">
        <v>54</v>
      </c>
      <c r="B37" s="18">
        <v>0</v>
      </c>
      <c r="C37" s="18">
        <v>0</v>
      </c>
      <c r="D37" s="58">
        <v>0</v>
      </c>
      <c r="E37" s="59">
        <v>0</v>
      </c>
      <c r="F37" s="59">
        <v>2514049864</v>
      </c>
      <c r="G37" s="59">
        <v>-19858011</v>
      </c>
      <c r="H37" s="59">
        <v>-21814799</v>
      </c>
      <c r="I37" s="59">
        <v>2472377054</v>
      </c>
      <c r="J37" s="59">
        <v>-18345578</v>
      </c>
      <c r="K37" s="59">
        <v>122377163</v>
      </c>
      <c r="L37" s="59">
        <v>194448914</v>
      </c>
      <c r="M37" s="59">
        <v>298480499</v>
      </c>
      <c r="N37" s="59">
        <v>-136556204</v>
      </c>
      <c r="O37" s="59">
        <v>116129373</v>
      </c>
      <c r="P37" s="59">
        <v>145536707</v>
      </c>
      <c r="Q37" s="59">
        <v>125109876</v>
      </c>
      <c r="R37" s="59">
        <v>73506668</v>
      </c>
      <c r="S37" s="59">
        <v>37791369</v>
      </c>
      <c r="T37" s="59">
        <v>0</v>
      </c>
      <c r="U37" s="59">
        <v>111298037</v>
      </c>
      <c r="V37" s="59">
        <v>3007265466</v>
      </c>
      <c r="W37" s="59">
        <v>0</v>
      </c>
      <c r="X37" s="59">
        <v>3007265466</v>
      </c>
      <c r="Y37" s="60">
        <v>0</v>
      </c>
      <c r="Z37" s="61">
        <v>0</v>
      </c>
    </row>
    <row r="38" spans="1:26" ht="12.7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193359062</v>
      </c>
      <c r="G38" s="59">
        <v>0</v>
      </c>
      <c r="H38" s="59">
        <v>0</v>
      </c>
      <c r="I38" s="59">
        <v>193359062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193359062</v>
      </c>
      <c r="W38" s="59">
        <v>0</v>
      </c>
      <c r="X38" s="59">
        <v>193359062</v>
      </c>
      <c r="Y38" s="60">
        <v>0</v>
      </c>
      <c r="Z38" s="61">
        <v>0</v>
      </c>
    </row>
    <row r="39" spans="1:26" ht="12.75">
      <c r="A39" s="57" t="s">
        <v>56</v>
      </c>
      <c r="B39" s="18">
        <v>0</v>
      </c>
      <c r="C39" s="18">
        <v>0</v>
      </c>
      <c r="D39" s="58">
        <v>419839889</v>
      </c>
      <c r="E39" s="59">
        <v>478183654</v>
      </c>
      <c r="F39" s="59">
        <v>4404016283</v>
      </c>
      <c r="G39" s="59">
        <v>0</v>
      </c>
      <c r="H39" s="59">
        <v>0</v>
      </c>
      <c r="I39" s="59">
        <v>4404016283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4404016283</v>
      </c>
      <c r="W39" s="59">
        <v>478183654</v>
      </c>
      <c r="X39" s="59">
        <v>3925832629</v>
      </c>
      <c r="Y39" s="60">
        <v>820.99</v>
      </c>
      <c r="Z39" s="61">
        <v>478183654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0</v>
      </c>
      <c r="C42" s="18">
        <v>0</v>
      </c>
      <c r="D42" s="58">
        <v>475023122</v>
      </c>
      <c r="E42" s="59">
        <v>532937683</v>
      </c>
      <c r="F42" s="59">
        <v>-33905990</v>
      </c>
      <c r="G42" s="59">
        <v>-65440618</v>
      </c>
      <c r="H42" s="59">
        <v>-43617408</v>
      </c>
      <c r="I42" s="59">
        <v>-142964016</v>
      </c>
      <c r="J42" s="59">
        <v>-48302248</v>
      </c>
      <c r="K42" s="59">
        <v>-99594042</v>
      </c>
      <c r="L42" s="59">
        <v>-157049990</v>
      </c>
      <c r="M42" s="59">
        <v>-304946280</v>
      </c>
      <c r="N42" s="59">
        <v>-65510315</v>
      </c>
      <c r="O42" s="59">
        <v>-70625176</v>
      </c>
      <c r="P42" s="59">
        <v>-96664272</v>
      </c>
      <c r="Q42" s="59">
        <v>-232799763</v>
      </c>
      <c r="R42" s="59">
        <v>-64944448</v>
      </c>
      <c r="S42" s="59">
        <v>-67227758</v>
      </c>
      <c r="T42" s="59">
        <v>0</v>
      </c>
      <c r="U42" s="59">
        <v>-132172206</v>
      </c>
      <c r="V42" s="59">
        <v>-812882265</v>
      </c>
      <c r="W42" s="59">
        <v>532937683</v>
      </c>
      <c r="X42" s="59">
        <v>-1345819948</v>
      </c>
      <c r="Y42" s="60">
        <v>-252.53</v>
      </c>
      <c r="Z42" s="61">
        <v>532937683</v>
      </c>
    </row>
    <row r="43" spans="1:26" ht="12.75">
      <c r="A43" s="57" t="s">
        <v>59</v>
      </c>
      <c r="B43" s="18">
        <v>0</v>
      </c>
      <c r="C43" s="18">
        <v>0</v>
      </c>
      <c r="D43" s="58">
        <v>-563730251</v>
      </c>
      <c r="E43" s="59">
        <v>-553911848</v>
      </c>
      <c r="F43" s="59">
        <v>0</v>
      </c>
      <c r="G43" s="59">
        <v>0</v>
      </c>
      <c r="H43" s="59">
        <v>0</v>
      </c>
      <c r="I43" s="59">
        <v>0</v>
      </c>
      <c r="J43" s="59">
        <v>-22113218</v>
      </c>
      <c r="K43" s="59">
        <v>0</v>
      </c>
      <c r="L43" s="59">
        <v>-179980</v>
      </c>
      <c r="M43" s="59">
        <v>-22293198</v>
      </c>
      <c r="N43" s="59">
        <v>0</v>
      </c>
      <c r="O43" s="59">
        <v>-213000</v>
      </c>
      <c r="P43" s="59">
        <v>0</v>
      </c>
      <c r="Q43" s="59">
        <v>-213000</v>
      </c>
      <c r="R43" s="59">
        <v>0</v>
      </c>
      <c r="S43" s="59">
        <v>967597</v>
      </c>
      <c r="T43" s="59">
        <v>0</v>
      </c>
      <c r="U43" s="59">
        <v>967597</v>
      </c>
      <c r="V43" s="59">
        <v>-21538601</v>
      </c>
      <c r="W43" s="59">
        <v>-553911848</v>
      </c>
      <c r="X43" s="59">
        <v>532373247</v>
      </c>
      <c r="Y43" s="60">
        <v>-96.11</v>
      </c>
      <c r="Z43" s="61">
        <v>-553911848</v>
      </c>
    </row>
    <row r="44" spans="1:26" ht="12.7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4794120</v>
      </c>
      <c r="G44" s="59">
        <v>-3915564</v>
      </c>
      <c r="H44" s="59">
        <v>1647372</v>
      </c>
      <c r="I44" s="59">
        <v>2525928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2525928</v>
      </c>
      <c r="W44" s="59">
        <v>0</v>
      </c>
      <c r="X44" s="59">
        <v>2525928</v>
      </c>
      <c r="Y44" s="60">
        <v>0</v>
      </c>
      <c r="Z44" s="61">
        <v>0</v>
      </c>
    </row>
    <row r="45" spans="1:26" ht="12.75">
      <c r="A45" s="68" t="s">
        <v>61</v>
      </c>
      <c r="B45" s="21">
        <v>0</v>
      </c>
      <c r="C45" s="21">
        <v>0</v>
      </c>
      <c r="D45" s="103">
        <v>-88707129</v>
      </c>
      <c r="E45" s="104">
        <v>-20974165</v>
      </c>
      <c r="F45" s="104">
        <v>2156762</v>
      </c>
      <c r="G45" s="104">
        <f>+F45+G42+G43+G44+G83</f>
        <v>-67036223</v>
      </c>
      <c r="H45" s="104">
        <f>+G45+H42+H43+H44+H83</f>
        <v>-128846086</v>
      </c>
      <c r="I45" s="104">
        <f>+H45</f>
        <v>-128846086</v>
      </c>
      <c r="J45" s="104">
        <f>+H45+J42+J43+J44+J83</f>
        <v>-199261552</v>
      </c>
      <c r="K45" s="104">
        <f>+J45+K42+K43+K44+K83</f>
        <v>-298855594</v>
      </c>
      <c r="L45" s="104">
        <f>+K45+L42+L43+L44+L83</f>
        <v>-456085564</v>
      </c>
      <c r="M45" s="104">
        <f>+L45</f>
        <v>-456085564</v>
      </c>
      <c r="N45" s="104">
        <f>+L45+N42+N43+N44+N83</f>
        <v>-521595879</v>
      </c>
      <c r="O45" s="104">
        <f>+N45+O42+O43+O44+O83</f>
        <v>-592434055</v>
      </c>
      <c r="P45" s="104">
        <f>+O45+P42+P43+P44+P83</f>
        <v>-689098327</v>
      </c>
      <c r="Q45" s="104">
        <f>+P45</f>
        <v>-689098327</v>
      </c>
      <c r="R45" s="104">
        <f>+P45+R42+R43+R44+R83</f>
        <v>-754042775</v>
      </c>
      <c r="S45" s="104">
        <f>+R45+S42+S43+S44+S83</f>
        <v>-820302935</v>
      </c>
      <c r="T45" s="104">
        <f>+S45+T42+T43+T44+T83</f>
        <v>-820302935</v>
      </c>
      <c r="U45" s="104">
        <f>+T45</f>
        <v>-820302935</v>
      </c>
      <c r="V45" s="104">
        <f>+U45</f>
        <v>-820302935</v>
      </c>
      <c r="W45" s="104">
        <f>+W83+W42+W43+W44</f>
        <v>-20974165</v>
      </c>
      <c r="X45" s="104">
        <f>+V45-W45</f>
        <v>-799328770</v>
      </c>
      <c r="Y45" s="105">
        <f>+IF(W45&lt;&gt;0,+(X45/W45)*100,0)</f>
        <v>3811.015933173025</v>
      </c>
      <c r="Z45" s="106">
        <v>-20974165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1.3435056168011992</v>
      </c>
      <c r="E62" s="13">
        <f t="shared" si="7"/>
        <v>1.3340371023499025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1.3340371023499025</v>
      </c>
      <c r="X62" s="13">
        <f t="shared" si="7"/>
        <v>0</v>
      </c>
      <c r="Y62" s="13">
        <f t="shared" si="7"/>
        <v>0</v>
      </c>
      <c r="Z62" s="14">
        <f t="shared" si="7"/>
        <v>1.3340371023499025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0.2660748814188223</v>
      </c>
      <c r="E63" s="13">
        <f t="shared" si="7"/>
        <v>0.2685916293565992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0.2685916293565992</v>
      </c>
      <c r="X63" s="13">
        <f t="shared" si="7"/>
        <v>0</v>
      </c>
      <c r="Y63" s="13">
        <f t="shared" si="7"/>
        <v>0</v>
      </c>
      <c r="Z63" s="14">
        <f t="shared" si="7"/>
        <v>0.2685916293565992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19">
        <v>0</v>
      </c>
      <c r="Z68" s="22">
        <v>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155425476</v>
      </c>
      <c r="E71" s="20">
        <v>156528630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156528630</v>
      </c>
      <c r="X71" s="20">
        <v>0</v>
      </c>
      <c r="Y71" s="19">
        <v>0</v>
      </c>
      <c r="Z71" s="22">
        <v>156528630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30637240</v>
      </c>
      <c r="E72" s="20">
        <v>30350164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30350164</v>
      </c>
      <c r="X72" s="20">
        <v>0</v>
      </c>
      <c r="Y72" s="19">
        <v>0</v>
      </c>
      <c r="Z72" s="22">
        <v>30350164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19">
        <v>0</v>
      </c>
      <c r="Z73" s="22">
        <v>0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38791007</v>
      </c>
      <c r="E75" s="29">
        <v>38791007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38791007</v>
      </c>
      <c r="X75" s="29">
        <v>0</v>
      </c>
      <c r="Y75" s="28">
        <v>0</v>
      </c>
      <c r="Z75" s="30">
        <v>38791007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19">
        <v>0</v>
      </c>
      <c r="Z77" s="22">
        <v>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2088150</v>
      </c>
      <c r="E80" s="20">
        <v>2088150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2088150</v>
      </c>
      <c r="X80" s="20">
        <v>0</v>
      </c>
      <c r="Y80" s="19">
        <v>0</v>
      </c>
      <c r="Z80" s="22">
        <v>2088150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81518</v>
      </c>
      <c r="E81" s="20">
        <v>81518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81518</v>
      </c>
      <c r="X81" s="20">
        <v>0</v>
      </c>
      <c r="Y81" s="19">
        <v>0</v>
      </c>
      <c r="Z81" s="22">
        <v>81518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0</v>
      </c>
      <c r="E82" s="20">
        <v>56104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56104</v>
      </c>
      <c r="X82" s="20">
        <v>0</v>
      </c>
      <c r="Y82" s="19">
        <v>0</v>
      </c>
      <c r="Z82" s="22">
        <v>56104</v>
      </c>
    </row>
    <row r="83" spans="1:26" ht="12.75" hidden="1">
      <c r="A83" s="38"/>
      <c r="B83" s="18"/>
      <c r="C83" s="18"/>
      <c r="D83" s="19"/>
      <c r="E83" s="20"/>
      <c r="F83" s="20">
        <v>31268632</v>
      </c>
      <c r="G83" s="20">
        <v>163197</v>
      </c>
      <c r="H83" s="20">
        <v>-19839827</v>
      </c>
      <c r="I83" s="20">
        <v>31268632</v>
      </c>
      <c r="J83" s="20"/>
      <c r="K83" s="20"/>
      <c r="L83" s="20"/>
      <c r="M83" s="20"/>
      <c r="N83" s="20"/>
      <c r="O83" s="20"/>
      <c r="P83" s="20"/>
      <c r="Q83" s="20"/>
      <c r="R83" s="20"/>
      <c r="S83" s="20">
        <v>1</v>
      </c>
      <c r="T83" s="20"/>
      <c r="U83" s="20"/>
      <c r="V83" s="20">
        <v>31268632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8">
        <v>0</v>
      </c>
      <c r="Z84" s="30">
        <v>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16639770</v>
      </c>
      <c r="C5" s="18">
        <v>0</v>
      </c>
      <c r="D5" s="58">
        <v>20276740</v>
      </c>
      <c r="E5" s="59">
        <v>20276740</v>
      </c>
      <c r="F5" s="59">
        <v>3931090</v>
      </c>
      <c r="G5" s="59">
        <v>1240291</v>
      </c>
      <c r="H5" s="59">
        <v>1313022</v>
      </c>
      <c r="I5" s="59">
        <v>6484403</v>
      </c>
      <c r="J5" s="59">
        <v>1320066</v>
      </c>
      <c r="K5" s="59">
        <v>1436190</v>
      </c>
      <c r="L5" s="59">
        <v>1515008</v>
      </c>
      <c r="M5" s="59">
        <v>4271264</v>
      </c>
      <c r="N5" s="59">
        <v>1409033</v>
      </c>
      <c r="O5" s="59">
        <v>728308</v>
      </c>
      <c r="P5" s="59">
        <v>1482322</v>
      </c>
      <c r="Q5" s="59">
        <v>3619663</v>
      </c>
      <c r="R5" s="59">
        <v>1515904</v>
      </c>
      <c r="S5" s="59">
        <v>1515534</v>
      </c>
      <c r="T5" s="59">
        <v>0</v>
      </c>
      <c r="U5" s="59">
        <v>3031438</v>
      </c>
      <c r="V5" s="59">
        <v>17406768</v>
      </c>
      <c r="W5" s="59">
        <v>20276740</v>
      </c>
      <c r="X5" s="59">
        <v>-2869972</v>
      </c>
      <c r="Y5" s="60">
        <v>-14.15</v>
      </c>
      <c r="Z5" s="61">
        <v>20276740</v>
      </c>
    </row>
    <row r="6" spans="1:26" ht="12.75">
      <c r="A6" s="57" t="s">
        <v>32</v>
      </c>
      <c r="B6" s="18">
        <v>153758890</v>
      </c>
      <c r="C6" s="18">
        <v>0</v>
      </c>
      <c r="D6" s="58">
        <v>157374054</v>
      </c>
      <c r="E6" s="59">
        <v>158660565</v>
      </c>
      <c r="F6" s="59">
        <v>13669335</v>
      </c>
      <c r="G6" s="59">
        <v>13813029</v>
      </c>
      <c r="H6" s="59">
        <v>13910168</v>
      </c>
      <c r="I6" s="59">
        <v>41392532</v>
      </c>
      <c r="J6" s="59">
        <v>14848331</v>
      </c>
      <c r="K6" s="59">
        <v>14136682</v>
      </c>
      <c r="L6" s="59">
        <v>13071016</v>
      </c>
      <c r="M6" s="59">
        <v>42056029</v>
      </c>
      <c r="N6" s="59">
        <v>15859404</v>
      </c>
      <c r="O6" s="59">
        <v>14561678</v>
      </c>
      <c r="P6" s="59">
        <v>11830956</v>
      </c>
      <c r="Q6" s="59">
        <v>42252038</v>
      </c>
      <c r="R6" s="59">
        <v>12800632</v>
      </c>
      <c r="S6" s="59">
        <v>11352600</v>
      </c>
      <c r="T6" s="59">
        <v>0</v>
      </c>
      <c r="U6" s="59">
        <v>24153232</v>
      </c>
      <c r="V6" s="59">
        <v>149853831</v>
      </c>
      <c r="W6" s="59">
        <v>158660565</v>
      </c>
      <c r="X6" s="59">
        <v>-8806734</v>
      </c>
      <c r="Y6" s="60">
        <v>-5.55</v>
      </c>
      <c r="Z6" s="61">
        <v>158660565</v>
      </c>
    </row>
    <row r="7" spans="1:26" ht="12.75">
      <c r="A7" s="57" t="s">
        <v>33</v>
      </c>
      <c r="B7" s="18">
        <v>0</v>
      </c>
      <c r="C7" s="18">
        <v>0</v>
      </c>
      <c r="D7" s="58">
        <v>1119000</v>
      </c>
      <c r="E7" s="59">
        <v>1119000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1119000</v>
      </c>
      <c r="X7" s="59">
        <v>-1119000</v>
      </c>
      <c r="Y7" s="60">
        <v>-100</v>
      </c>
      <c r="Z7" s="61">
        <v>1119000</v>
      </c>
    </row>
    <row r="8" spans="1:26" ht="12.75">
      <c r="A8" s="57" t="s">
        <v>34</v>
      </c>
      <c r="B8" s="18">
        <v>134382195</v>
      </c>
      <c r="C8" s="18">
        <v>0</v>
      </c>
      <c r="D8" s="58">
        <v>146421000</v>
      </c>
      <c r="E8" s="59">
        <v>146868000</v>
      </c>
      <c r="F8" s="59">
        <v>55549000</v>
      </c>
      <c r="G8" s="59">
        <v>2341522</v>
      </c>
      <c r="H8" s="59">
        <v>4186990</v>
      </c>
      <c r="I8" s="59">
        <v>62077512</v>
      </c>
      <c r="J8" s="59">
        <v>0</v>
      </c>
      <c r="K8" s="59">
        <v>3513185</v>
      </c>
      <c r="L8" s="59">
        <v>42288000</v>
      </c>
      <c r="M8" s="59">
        <v>45801185</v>
      </c>
      <c r="N8" s="59">
        <v>0</v>
      </c>
      <c r="O8" s="59">
        <v>391498</v>
      </c>
      <c r="P8" s="59">
        <v>35729000</v>
      </c>
      <c r="Q8" s="59">
        <v>36120498</v>
      </c>
      <c r="R8" s="59">
        <v>128696</v>
      </c>
      <c r="S8" s="59">
        <v>60000</v>
      </c>
      <c r="T8" s="59">
        <v>0</v>
      </c>
      <c r="U8" s="59">
        <v>188696</v>
      </c>
      <c r="V8" s="59">
        <v>144187891</v>
      </c>
      <c r="W8" s="59">
        <v>146868000</v>
      </c>
      <c r="X8" s="59">
        <v>-2680109</v>
      </c>
      <c r="Y8" s="60">
        <v>-1.82</v>
      </c>
      <c r="Z8" s="61">
        <v>146868000</v>
      </c>
    </row>
    <row r="9" spans="1:26" ht="12.75">
      <c r="A9" s="57" t="s">
        <v>35</v>
      </c>
      <c r="B9" s="18">
        <v>23275757</v>
      </c>
      <c r="C9" s="18">
        <v>0</v>
      </c>
      <c r="D9" s="58">
        <v>13864500</v>
      </c>
      <c r="E9" s="59">
        <v>29165501</v>
      </c>
      <c r="F9" s="59">
        <v>1842011</v>
      </c>
      <c r="G9" s="59">
        <v>914209</v>
      </c>
      <c r="H9" s="59">
        <v>7129132</v>
      </c>
      <c r="I9" s="59">
        <v>9885352</v>
      </c>
      <c r="J9" s="59">
        <v>1743750</v>
      </c>
      <c r="K9" s="59">
        <v>1790879</v>
      </c>
      <c r="L9" s="59">
        <v>1787689</v>
      </c>
      <c r="M9" s="59">
        <v>5322318</v>
      </c>
      <c r="N9" s="59">
        <v>1290365</v>
      </c>
      <c r="O9" s="59">
        <v>4987741</v>
      </c>
      <c r="P9" s="59">
        <v>1385033</v>
      </c>
      <c r="Q9" s="59">
        <v>7663139</v>
      </c>
      <c r="R9" s="59">
        <v>684364</v>
      </c>
      <c r="S9" s="59">
        <v>5678813</v>
      </c>
      <c r="T9" s="59">
        <v>0</v>
      </c>
      <c r="U9" s="59">
        <v>6363177</v>
      </c>
      <c r="V9" s="59">
        <v>29233986</v>
      </c>
      <c r="W9" s="59">
        <v>29165501</v>
      </c>
      <c r="X9" s="59">
        <v>68485</v>
      </c>
      <c r="Y9" s="60">
        <v>0.23</v>
      </c>
      <c r="Z9" s="61">
        <v>29165501</v>
      </c>
    </row>
    <row r="10" spans="1:26" ht="20.25">
      <c r="A10" s="62" t="s">
        <v>109</v>
      </c>
      <c r="B10" s="63">
        <f>SUM(B5:B9)</f>
        <v>328056612</v>
      </c>
      <c r="C10" s="63">
        <f>SUM(C5:C9)</f>
        <v>0</v>
      </c>
      <c r="D10" s="64">
        <f aca="true" t="shared" si="0" ref="D10:Z10">SUM(D5:D9)</f>
        <v>339055294</v>
      </c>
      <c r="E10" s="65">
        <f t="shared" si="0"/>
        <v>356089806</v>
      </c>
      <c r="F10" s="65">
        <f t="shared" si="0"/>
        <v>74991436</v>
      </c>
      <c r="G10" s="65">
        <f t="shared" si="0"/>
        <v>18309051</v>
      </c>
      <c r="H10" s="65">
        <f t="shared" si="0"/>
        <v>26539312</v>
      </c>
      <c r="I10" s="65">
        <f t="shared" si="0"/>
        <v>119839799</v>
      </c>
      <c r="J10" s="65">
        <f t="shared" si="0"/>
        <v>17912147</v>
      </c>
      <c r="K10" s="65">
        <f t="shared" si="0"/>
        <v>20876936</v>
      </c>
      <c r="L10" s="65">
        <f t="shared" si="0"/>
        <v>58661713</v>
      </c>
      <c r="M10" s="65">
        <f t="shared" si="0"/>
        <v>97450796</v>
      </c>
      <c r="N10" s="65">
        <f t="shared" si="0"/>
        <v>18558802</v>
      </c>
      <c r="O10" s="65">
        <f t="shared" si="0"/>
        <v>20669225</v>
      </c>
      <c r="P10" s="65">
        <f t="shared" si="0"/>
        <v>50427311</v>
      </c>
      <c r="Q10" s="65">
        <f t="shared" si="0"/>
        <v>89655338</v>
      </c>
      <c r="R10" s="65">
        <f t="shared" si="0"/>
        <v>15129596</v>
      </c>
      <c r="S10" s="65">
        <f t="shared" si="0"/>
        <v>18606947</v>
      </c>
      <c r="T10" s="65">
        <f t="shared" si="0"/>
        <v>0</v>
      </c>
      <c r="U10" s="65">
        <f t="shared" si="0"/>
        <v>33736543</v>
      </c>
      <c r="V10" s="65">
        <f t="shared" si="0"/>
        <v>340682476</v>
      </c>
      <c r="W10" s="65">
        <f t="shared" si="0"/>
        <v>356089806</v>
      </c>
      <c r="X10" s="65">
        <f t="shared" si="0"/>
        <v>-15407330</v>
      </c>
      <c r="Y10" s="66">
        <f>+IF(W10&lt;&gt;0,(X10/W10)*100,0)</f>
        <v>-4.326810186753844</v>
      </c>
      <c r="Z10" s="67">
        <f t="shared" si="0"/>
        <v>356089806</v>
      </c>
    </row>
    <row r="11" spans="1:26" ht="12.75">
      <c r="A11" s="57" t="s">
        <v>36</v>
      </c>
      <c r="B11" s="18">
        <v>135514401</v>
      </c>
      <c r="C11" s="18">
        <v>0</v>
      </c>
      <c r="D11" s="58">
        <v>154684553</v>
      </c>
      <c r="E11" s="59">
        <v>144684553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78992416</v>
      </c>
      <c r="P11" s="59">
        <v>15500</v>
      </c>
      <c r="Q11" s="59">
        <v>79007916</v>
      </c>
      <c r="R11" s="59">
        <v>94176</v>
      </c>
      <c r="S11" s="59">
        <v>0</v>
      </c>
      <c r="T11" s="59">
        <v>0</v>
      </c>
      <c r="U11" s="59">
        <v>94176</v>
      </c>
      <c r="V11" s="59">
        <v>79102092</v>
      </c>
      <c r="W11" s="59">
        <v>144684553</v>
      </c>
      <c r="X11" s="59">
        <v>-65582461</v>
      </c>
      <c r="Y11" s="60">
        <v>-45.33</v>
      </c>
      <c r="Z11" s="61">
        <v>144684553</v>
      </c>
    </row>
    <row r="12" spans="1:26" ht="12.75">
      <c r="A12" s="57" t="s">
        <v>37</v>
      </c>
      <c r="B12" s="18">
        <v>10225192</v>
      </c>
      <c r="C12" s="18">
        <v>0</v>
      </c>
      <c r="D12" s="58">
        <v>11140000</v>
      </c>
      <c r="E12" s="59">
        <v>11140000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5985350</v>
      </c>
      <c r="P12" s="59">
        <v>0</v>
      </c>
      <c r="Q12" s="59">
        <v>5985350</v>
      </c>
      <c r="R12" s="59">
        <v>0</v>
      </c>
      <c r="S12" s="59">
        <v>0</v>
      </c>
      <c r="T12" s="59">
        <v>0</v>
      </c>
      <c r="U12" s="59">
        <v>0</v>
      </c>
      <c r="V12" s="59">
        <v>5985350</v>
      </c>
      <c r="W12" s="59">
        <v>11140000</v>
      </c>
      <c r="X12" s="59">
        <v>-5154650</v>
      </c>
      <c r="Y12" s="60">
        <v>-46.27</v>
      </c>
      <c r="Z12" s="61">
        <v>11140000</v>
      </c>
    </row>
    <row r="13" spans="1:26" ht="12.75">
      <c r="A13" s="57" t="s">
        <v>110</v>
      </c>
      <c r="B13" s="18">
        <v>29537544</v>
      </c>
      <c r="C13" s="18">
        <v>0</v>
      </c>
      <c r="D13" s="58">
        <v>30352501</v>
      </c>
      <c r="E13" s="59">
        <v>30352501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30352501</v>
      </c>
      <c r="X13" s="59">
        <v>-30352501</v>
      </c>
      <c r="Y13" s="60">
        <v>-100</v>
      </c>
      <c r="Z13" s="61">
        <v>30352501</v>
      </c>
    </row>
    <row r="14" spans="1:26" ht="12.75">
      <c r="A14" s="57" t="s">
        <v>38</v>
      </c>
      <c r="B14" s="18">
        <v>1747117</v>
      </c>
      <c r="C14" s="18">
        <v>0</v>
      </c>
      <c r="D14" s="58">
        <v>2982000</v>
      </c>
      <c r="E14" s="59">
        <v>1302580</v>
      </c>
      <c r="F14" s="59">
        <v>0</v>
      </c>
      <c r="G14" s="59">
        <v>3440</v>
      </c>
      <c r="H14" s="59">
        <v>1302580</v>
      </c>
      <c r="I14" s="59">
        <v>1306020</v>
      </c>
      <c r="J14" s="59">
        <v>0</v>
      </c>
      <c r="K14" s="59">
        <v>37</v>
      </c>
      <c r="L14" s="59">
        <v>132</v>
      </c>
      <c r="M14" s="59">
        <v>169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428</v>
      </c>
      <c r="T14" s="59">
        <v>0</v>
      </c>
      <c r="U14" s="59">
        <v>428</v>
      </c>
      <c r="V14" s="59">
        <v>1306617</v>
      </c>
      <c r="W14" s="59">
        <v>1302580</v>
      </c>
      <c r="X14" s="59">
        <v>4037</v>
      </c>
      <c r="Y14" s="60">
        <v>0.31</v>
      </c>
      <c r="Z14" s="61">
        <v>1302580</v>
      </c>
    </row>
    <row r="15" spans="1:26" ht="12.75">
      <c r="A15" s="57" t="s">
        <v>39</v>
      </c>
      <c r="B15" s="18">
        <v>119121322</v>
      </c>
      <c r="C15" s="18">
        <v>0</v>
      </c>
      <c r="D15" s="58">
        <v>92090852</v>
      </c>
      <c r="E15" s="59">
        <v>109955000</v>
      </c>
      <c r="F15" s="59">
        <v>0</v>
      </c>
      <c r="G15" s="59">
        <v>273478</v>
      </c>
      <c r="H15" s="59">
        <v>309465</v>
      </c>
      <c r="I15" s="59">
        <v>582943</v>
      </c>
      <c r="J15" s="59">
        <v>1315015</v>
      </c>
      <c r="K15" s="59">
        <v>850448</v>
      </c>
      <c r="L15" s="59">
        <v>235487</v>
      </c>
      <c r="M15" s="59">
        <v>2400950</v>
      </c>
      <c r="N15" s="59">
        <v>2874757</v>
      </c>
      <c r="O15" s="59">
        <v>3361185</v>
      </c>
      <c r="P15" s="59">
        <v>29414668</v>
      </c>
      <c r="Q15" s="59">
        <v>35650610</v>
      </c>
      <c r="R15" s="59">
        <v>170851</v>
      </c>
      <c r="S15" s="59">
        <v>4068590</v>
      </c>
      <c r="T15" s="59">
        <v>0</v>
      </c>
      <c r="U15" s="59">
        <v>4239441</v>
      </c>
      <c r="V15" s="59">
        <v>42873944</v>
      </c>
      <c r="W15" s="59">
        <v>109955000</v>
      </c>
      <c r="X15" s="59">
        <v>-67081056</v>
      </c>
      <c r="Y15" s="60">
        <v>-61.01</v>
      </c>
      <c r="Z15" s="61">
        <v>109955000</v>
      </c>
    </row>
    <row r="16" spans="1:26" ht="12.75">
      <c r="A16" s="57" t="s">
        <v>34</v>
      </c>
      <c r="B16" s="18">
        <v>3857392</v>
      </c>
      <c r="C16" s="18">
        <v>0</v>
      </c>
      <c r="D16" s="58">
        <v>4859178</v>
      </c>
      <c r="E16" s="59">
        <v>5859178</v>
      </c>
      <c r="F16" s="59">
        <v>6000</v>
      </c>
      <c r="G16" s="59">
        <v>168073</v>
      </c>
      <c r="H16" s="59">
        <v>6000</v>
      </c>
      <c r="I16" s="59">
        <v>180073</v>
      </c>
      <c r="J16" s="59">
        <v>12000</v>
      </c>
      <c r="K16" s="59">
        <v>6000</v>
      </c>
      <c r="L16" s="59">
        <v>0</v>
      </c>
      <c r="M16" s="59">
        <v>18000</v>
      </c>
      <c r="N16" s="59">
        <v>0</v>
      </c>
      <c r="O16" s="59">
        <v>2736029</v>
      </c>
      <c r="P16" s="59">
        <v>47199</v>
      </c>
      <c r="Q16" s="59">
        <v>2783228</v>
      </c>
      <c r="R16" s="59">
        <v>25950</v>
      </c>
      <c r="S16" s="59">
        <v>0</v>
      </c>
      <c r="T16" s="59">
        <v>0</v>
      </c>
      <c r="U16" s="59">
        <v>25950</v>
      </c>
      <c r="V16" s="59">
        <v>3007251</v>
      </c>
      <c r="W16" s="59">
        <v>5859178</v>
      </c>
      <c r="X16" s="59">
        <v>-2851927</v>
      </c>
      <c r="Y16" s="60">
        <v>-48.67</v>
      </c>
      <c r="Z16" s="61">
        <v>5859178</v>
      </c>
    </row>
    <row r="17" spans="1:26" ht="12.75">
      <c r="A17" s="57" t="s">
        <v>40</v>
      </c>
      <c r="B17" s="18">
        <v>93140752</v>
      </c>
      <c r="C17" s="18">
        <v>0</v>
      </c>
      <c r="D17" s="58">
        <v>42946303</v>
      </c>
      <c r="E17" s="59">
        <v>53163696</v>
      </c>
      <c r="F17" s="59">
        <v>133611</v>
      </c>
      <c r="G17" s="59">
        <v>2101803</v>
      </c>
      <c r="H17" s="59">
        <v>2378651</v>
      </c>
      <c r="I17" s="59">
        <v>4614065</v>
      </c>
      <c r="J17" s="59">
        <v>2554543</v>
      </c>
      <c r="K17" s="59">
        <v>2589826</v>
      </c>
      <c r="L17" s="59">
        <v>6043638</v>
      </c>
      <c r="M17" s="59">
        <v>11188007</v>
      </c>
      <c r="N17" s="59">
        <v>1580070</v>
      </c>
      <c r="O17" s="59">
        <v>7992008</v>
      </c>
      <c r="P17" s="59">
        <v>3557239</v>
      </c>
      <c r="Q17" s="59">
        <v>13129317</v>
      </c>
      <c r="R17" s="59">
        <v>632368</v>
      </c>
      <c r="S17" s="59">
        <v>3096134</v>
      </c>
      <c r="T17" s="59">
        <v>0</v>
      </c>
      <c r="U17" s="59">
        <v>3728502</v>
      </c>
      <c r="V17" s="59">
        <v>32659891</v>
      </c>
      <c r="W17" s="59">
        <v>53163696</v>
      </c>
      <c r="X17" s="59">
        <v>-20503805</v>
      </c>
      <c r="Y17" s="60">
        <v>-38.57</v>
      </c>
      <c r="Z17" s="61">
        <v>53163696</v>
      </c>
    </row>
    <row r="18" spans="1:26" ht="12.75">
      <c r="A18" s="68" t="s">
        <v>41</v>
      </c>
      <c r="B18" s="69">
        <f>SUM(B11:B17)</f>
        <v>393143720</v>
      </c>
      <c r="C18" s="69">
        <f>SUM(C11:C17)</f>
        <v>0</v>
      </c>
      <c r="D18" s="70">
        <f aca="true" t="shared" si="1" ref="D18:Z18">SUM(D11:D17)</f>
        <v>339055387</v>
      </c>
      <c r="E18" s="71">
        <f t="shared" si="1"/>
        <v>356457508</v>
      </c>
      <c r="F18" s="71">
        <f t="shared" si="1"/>
        <v>139611</v>
      </c>
      <c r="G18" s="71">
        <f t="shared" si="1"/>
        <v>2546794</v>
      </c>
      <c r="H18" s="71">
        <f t="shared" si="1"/>
        <v>3996696</v>
      </c>
      <c r="I18" s="71">
        <f t="shared" si="1"/>
        <v>6683101</v>
      </c>
      <c r="J18" s="71">
        <f t="shared" si="1"/>
        <v>3881558</v>
      </c>
      <c r="K18" s="71">
        <f t="shared" si="1"/>
        <v>3446311</v>
      </c>
      <c r="L18" s="71">
        <f t="shared" si="1"/>
        <v>6279257</v>
      </c>
      <c r="M18" s="71">
        <f t="shared" si="1"/>
        <v>13607126</v>
      </c>
      <c r="N18" s="71">
        <f t="shared" si="1"/>
        <v>4454827</v>
      </c>
      <c r="O18" s="71">
        <f t="shared" si="1"/>
        <v>99066988</v>
      </c>
      <c r="P18" s="71">
        <f t="shared" si="1"/>
        <v>33034606</v>
      </c>
      <c r="Q18" s="71">
        <f t="shared" si="1"/>
        <v>136556421</v>
      </c>
      <c r="R18" s="71">
        <f t="shared" si="1"/>
        <v>923345</v>
      </c>
      <c r="S18" s="71">
        <f t="shared" si="1"/>
        <v>7165152</v>
      </c>
      <c r="T18" s="71">
        <f t="shared" si="1"/>
        <v>0</v>
      </c>
      <c r="U18" s="71">
        <f t="shared" si="1"/>
        <v>8088497</v>
      </c>
      <c r="V18" s="71">
        <f t="shared" si="1"/>
        <v>164935145</v>
      </c>
      <c r="W18" s="71">
        <f t="shared" si="1"/>
        <v>356457508</v>
      </c>
      <c r="X18" s="71">
        <f t="shared" si="1"/>
        <v>-191522363</v>
      </c>
      <c r="Y18" s="66">
        <f>+IF(W18&lt;&gt;0,(X18/W18)*100,0)</f>
        <v>-53.72936709191155</v>
      </c>
      <c r="Z18" s="72">
        <f t="shared" si="1"/>
        <v>356457508</v>
      </c>
    </row>
    <row r="19" spans="1:26" ht="12.75">
      <c r="A19" s="68" t="s">
        <v>42</v>
      </c>
      <c r="B19" s="73">
        <f>+B10-B18</f>
        <v>-65087108</v>
      </c>
      <c r="C19" s="73">
        <f>+C10-C18</f>
        <v>0</v>
      </c>
      <c r="D19" s="74">
        <f aca="true" t="shared" si="2" ref="D19:Z19">+D10-D18</f>
        <v>-93</v>
      </c>
      <c r="E19" s="75">
        <f t="shared" si="2"/>
        <v>-367702</v>
      </c>
      <c r="F19" s="75">
        <f t="shared" si="2"/>
        <v>74851825</v>
      </c>
      <c r="G19" s="75">
        <f t="shared" si="2"/>
        <v>15762257</v>
      </c>
      <c r="H19" s="75">
        <f t="shared" si="2"/>
        <v>22542616</v>
      </c>
      <c r="I19" s="75">
        <f t="shared" si="2"/>
        <v>113156698</v>
      </c>
      <c r="J19" s="75">
        <f t="shared" si="2"/>
        <v>14030589</v>
      </c>
      <c r="K19" s="75">
        <f t="shared" si="2"/>
        <v>17430625</v>
      </c>
      <c r="L19" s="75">
        <f t="shared" si="2"/>
        <v>52382456</v>
      </c>
      <c r="M19" s="75">
        <f t="shared" si="2"/>
        <v>83843670</v>
      </c>
      <c r="N19" s="75">
        <f t="shared" si="2"/>
        <v>14103975</v>
      </c>
      <c r="O19" s="75">
        <f t="shared" si="2"/>
        <v>-78397763</v>
      </c>
      <c r="P19" s="75">
        <f t="shared" si="2"/>
        <v>17392705</v>
      </c>
      <c r="Q19" s="75">
        <f t="shared" si="2"/>
        <v>-46901083</v>
      </c>
      <c r="R19" s="75">
        <f t="shared" si="2"/>
        <v>14206251</v>
      </c>
      <c r="S19" s="75">
        <f t="shared" si="2"/>
        <v>11441795</v>
      </c>
      <c r="T19" s="75">
        <f t="shared" si="2"/>
        <v>0</v>
      </c>
      <c r="U19" s="75">
        <f t="shared" si="2"/>
        <v>25648046</v>
      </c>
      <c r="V19" s="75">
        <f t="shared" si="2"/>
        <v>175747331</v>
      </c>
      <c r="W19" s="75">
        <f>IF(E10=E18,0,W10-W18)</f>
        <v>-367702</v>
      </c>
      <c r="X19" s="75">
        <f t="shared" si="2"/>
        <v>176115033</v>
      </c>
      <c r="Y19" s="76">
        <f>+IF(W19&lt;&gt;0,(X19/W19)*100,0)</f>
        <v>-47896.131378126855</v>
      </c>
      <c r="Z19" s="77">
        <f t="shared" si="2"/>
        <v>-367702</v>
      </c>
    </row>
    <row r="20" spans="1:26" ht="20.25">
      <c r="A20" s="78" t="s">
        <v>43</v>
      </c>
      <c r="B20" s="79">
        <v>18998941</v>
      </c>
      <c r="C20" s="79">
        <v>0</v>
      </c>
      <c r="D20" s="80">
        <v>39016000</v>
      </c>
      <c r="E20" s="81">
        <v>22765000</v>
      </c>
      <c r="F20" s="81">
        <v>0</v>
      </c>
      <c r="G20" s="81">
        <v>0</v>
      </c>
      <c r="H20" s="81">
        <v>0</v>
      </c>
      <c r="I20" s="81">
        <v>0</v>
      </c>
      <c r="J20" s="81">
        <v>1786000</v>
      </c>
      <c r="K20" s="81">
        <v>0</v>
      </c>
      <c r="L20" s="81">
        <v>672000</v>
      </c>
      <c r="M20" s="81">
        <v>2458000</v>
      </c>
      <c r="N20" s="81">
        <v>0</v>
      </c>
      <c r="O20" s="81">
        <v>4263000</v>
      </c>
      <c r="P20" s="81">
        <v>17480000</v>
      </c>
      <c r="Q20" s="81">
        <v>21743000</v>
      </c>
      <c r="R20" s="81">
        <v>0</v>
      </c>
      <c r="S20" s="81">
        <v>0</v>
      </c>
      <c r="T20" s="81">
        <v>0</v>
      </c>
      <c r="U20" s="81">
        <v>0</v>
      </c>
      <c r="V20" s="81">
        <v>24201000</v>
      </c>
      <c r="W20" s="81">
        <v>22765000</v>
      </c>
      <c r="X20" s="81">
        <v>1436000</v>
      </c>
      <c r="Y20" s="82">
        <v>6.31</v>
      </c>
      <c r="Z20" s="83">
        <v>22765000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-46088167</v>
      </c>
      <c r="C22" s="91">
        <f>SUM(C19:C21)</f>
        <v>0</v>
      </c>
      <c r="D22" s="92">
        <f aca="true" t="shared" si="3" ref="D22:Z22">SUM(D19:D21)</f>
        <v>39015907</v>
      </c>
      <c r="E22" s="93">
        <f t="shared" si="3"/>
        <v>22397298</v>
      </c>
      <c r="F22" s="93">
        <f t="shared" si="3"/>
        <v>74851825</v>
      </c>
      <c r="G22" s="93">
        <f t="shared" si="3"/>
        <v>15762257</v>
      </c>
      <c r="H22" s="93">
        <f t="shared" si="3"/>
        <v>22542616</v>
      </c>
      <c r="I22" s="93">
        <f t="shared" si="3"/>
        <v>113156698</v>
      </c>
      <c r="J22" s="93">
        <f t="shared" si="3"/>
        <v>15816589</v>
      </c>
      <c r="K22" s="93">
        <f t="shared" si="3"/>
        <v>17430625</v>
      </c>
      <c r="L22" s="93">
        <f t="shared" si="3"/>
        <v>53054456</v>
      </c>
      <c r="M22" s="93">
        <f t="shared" si="3"/>
        <v>86301670</v>
      </c>
      <c r="N22" s="93">
        <f t="shared" si="3"/>
        <v>14103975</v>
      </c>
      <c r="O22" s="93">
        <f t="shared" si="3"/>
        <v>-74134763</v>
      </c>
      <c r="P22" s="93">
        <f t="shared" si="3"/>
        <v>34872705</v>
      </c>
      <c r="Q22" s="93">
        <f t="shared" si="3"/>
        <v>-25158083</v>
      </c>
      <c r="R22" s="93">
        <f t="shared" si="3"/>
        <v>14206251</v>
      </c>
      <c r="S22" s="93">
        <f t="shared" si="3"/>
        <v>11441795</v>
      </c>
      <c r="T22" s="93">
        <f t="shared" si="3"/>
        <v>0</v>
      </c>
      <c r="U22" s="93">
        <f t="shared" si="3"/>
        <v>25648046</v>
      </c>
      <c r="V22" s="93">
        <f t="shared" si="3"/>
        <v>199948331</v>
      </c>
      <c r="W22" s="93">
        <f t="shared" si="3"/>
        <v>22397298</v>
      </c>
      <c r="X22" s="93">
        <f t="shared" si="3"/>
        <v>177551033</v>
      </c>
      <c r="Y22" s="94">
        <f>+IF(W22&lt;&gt;0,(X22/W22)*100,0)</f>
        <v>792.7341637370722</v>
      </c>
      <c r="Z22" s="95">
        <f t="shared" si="3"/>
        <v>22397298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-46088167</v>
      </c>
      <c r="C24" s="73">
        <f>SUM(C22:C23)</f>
        <v>0</v>
      </c>
      <c r="D24" s="74">
        <f aca="true" t="shared" si="4" ref="D24:Z24">SUM(D22:D23)</f>
        <v>39015907</v>
      </c>
      <c r="E24" s="75">
        <f t="shared" si="4"/>
        <v>22397298</v>
      </c>
      <c r="F24" s="75">
        <f t="shared" si="4"/>
        <v>74851825</v>
      </c>
      <c r="G24" s="75">
        <f t="shared" si="4"/>
        <v>15762257</v>
      </c>
      <c r="H24" s="75">
        <f t="shared" si="4"/>
        <v>22542616</v>
      </c>
      <c r="I24" s="75">
        <f t="shared" si="4"/>
        <v>113156698</v>
      </c>
      <c r="J24" s="75">
        <f t="shared" si="4"/>
        <v>15816589</v>
      </c>
      <c r="K24" s="75">
        <f t="shared" si="4"/>
        <v>17430625</v>
      </c>
      <c r="L24" s="75">
        <f t="shared" si="4"/>
        <v>53054456</v>
      </c>
      <c r="M24" s="75">
        <f t="shared" si="4"/>
        <v>86301670</v>
      </c>
      <c r="N24" s="75">
        <f t="shared" si="4"/>
        <v>14103975</v>
      </c>
      <c r="O24" s="75">
        <f t="shared" si="4"/>
        <v>-74134763</v>
      </c>
      <c r="P24" s="75">
        <f t="shared" si="4"/>
        <v>34872705</v>
      </c>
      <c r="Q24" s="75">
        <f t="shared" si="4"/>
        <v>-25158083</v>
      </c>
      <c r="R24" s="75">
        <f t="shared" si="4"/>
        <v>14206251</v>
      </c>
      <c r="S24" s="75">
        <f t="shared" si="4"/>
        <v>11441795</v>
      </c>
      <c r="T24" s="75">
        <f t="shared" si="4"/>
        <v>0</v>
      </c>
      <c r="U24" s="75">
        <f t="shared" si="4"/>
        <v>25648046</v>
      </c>
      <c r="V24" s="75">
        <f t="shared" si="4"/>
        <v>199948331</v>
      </c>
      <c r="W24" s="75">
        <f t="shared" si="4"/>
        <v>22397298</v>
      </c>
      <c r="X24" s="75">
        <f t="shared" si="4"/>
        <v>177551033</v>
      </c>
      <c r="Y24" s="76">
        <f>+IF(W24&lt;&gt;0,(X24/W24)*100,0)</f>
        <v>792.7341637370722</v>
      </c>
      <c r="Z24" s="77">
        <f t="shared" si="4"/>
        <v>22397298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18268946</v>
      </c>
      <c r="C27" s="21">
        <v>0</v>
      </c>
      <c r="D27" s="103">
        <v>39016000</v>
      </c>
      <c r="E27" s="104">
        <v>22765000</v>
      </c>
      <c r="F27" s="104">
        <v>0</v>
      </c>
      <c r="G27" s="104">
        <v>65217</v>
      </c>
      <c r="H27" s="104">
        <v>4281233</v>
      </c>
      <c r="I27" s="104">
        <v>4346450</v>
      </c>
      <c r="J27" s="104">
        <v>2403694</v>
      </c>
      <c r="K27" s="104">
        <v>4113604</v>
      </c>
      <c r="L27" s="104">
        <v>1208386</v>
      </c>
      <c r="M27" s="104">
        <v>7725684</v>
      </c>
      <c r="N27" s="104">
        <v>0</v>
      </c>
      <c r="O27" s="104">
        <v>2306965</v>
      </c>
      <c r="P27" s="104">
        <v>3772073</v>
      </c>
      <c r="Q27" s="104">
        <v>6079038</v>
      </c>
      <c r="R27" s="104">
        <v>501717</v>
      </c>
      <c r="S27" s="104">
        <v>3352628</v>
      </c>
      <c r="T27" s="104">
        <v>0</v>
      </c>
      <c r="U27" s="104">
        <v>3854345</v>
      </c>
      <c r="V27" s="104">
        <v>22005517</v>
      </c>
      <c r="W27" s="104">
        <v>22765000</v>
      </c>
      <c r="X27" s="104">
        <v>-759483</v>
      </c>
      <c r="Y27" s="105">
        <v>-3.34</v>
      </c>
      <c r="Z27" s="106">
        <v>22765000</v>
      </c>
    </row>
    <row r="28" spans="1:26" ht="12.75">
      <c r="A28" s="107" t="s">
        <v>47</v>
      </c>
      <c r="B28" s="18">
        <v>18146790</v>
      </c>
      <c r="C28" s="18">
        <v>0</v>
      </c>
      <c r="D28" s="58">
        <v>39016000</v>
      </c>
      <c r="E28" s="59">
        <v>22765000</v>
      </c>
      <c r="F28" s="59">
        <v>0</v>
      </c>
      <c r="G28" s="59">
        <v>65217</v>
      </c>
      <c r="H28" s="59">
        <v>4281233</v>
      </c>
      <c r="I28" s="59">
        <v>4346450</v>
      </c>
      <c r="J28" s="59">
        <v>2403694</v>
      </c>
      <c r="K28" s="59">
        <v>4113604</v>
      </c>
      <c r="L28" s="59">
        <v>1208386</v>
      </c>
      <c r="M28" s="59">
        <v>7725684</v>
      </c>
      <c r="N28" s="59">
        <v>0</v>
      </c>
      <c r="O28" s="59">
        <v>2237063</v>
      </c>
      <c r="P28" s="59">
        <v>3772073</v>
      </c>
      <c r="Q28" s="59">
        <v>6009136</v>
      </c>
      <c r="R28" s="59">
        <v>501717</v>
      </c>
      <c r="S28" s="59">
        <v>3352628</v>
      </c>
      <c r="T28" s="59">
        <v>0</v>
      </c>
      <c r="U28" s="59">
        <v>3854345</v>
      </c>
      <c r="V28" s="59">
        <v>21935615</v>
      </c>
      <c r="W28" s="59">
        <v>22765000</v>
      </c>
      <c r="X28" s="59">
        <v>-829385</v>
      </c>
      <c r="Y28" s="60">
        <v>-3.64</v>
      </c>
      <c r="Z28" s="61">
        <v>22765000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2.75">
      <c r="A32" s="68" t="s">
        <v>50</v>
      </c>
      <c r="B32" s="21">
        <f>SUM(B28:B31)</f>
        <v>18146790</v>
      </c>
      <c r="C32" s="21">
        <f>SUM(C28:C31)</f>
        <v>0</v>
      </c>
      <c r="D32" s="103">
        <f aca="true" t="shared" si="5" ref="D32:Z32">SUM(D28:D31)</f>
        <v>39016000</v>
      </c>
      <c r="E32" s="104">
        <f t="shared" si="5"/>
        <v>22765000</v>
      </c>
      <c r="F32" s="104">
        <f t="shared" si="5"/>
        <v>0</v>
      </c>
      <c r="G32" s="104">
        <f t="shared" si="5"/>
        <v>65217</v>
      </c>
      <c r="H32" s="104">
        <f t="shared" si="5"/>
        <v>4281233</v>
      </c>
      <c r="I32" s="104">
        <f t="shared" si="5"/>
        <v>4346450</v>
      </c>
      <c r="J32" s="104">
        <f t="shared" si="5"/>
        <v>2403694</v>
      </c>
      <c r="K32" s="104">
        <f t="shared" si="5"/>
        <v>4113604</v>
      </c>
      <c r="L32" s="104">
        <f t="shared" si="5"/>
        <v>1208386</v>
      </c>
      <c r="M32" s="104">
        <f t="shared" si="5"/>
        <v>7725684</v>
      </c>
      <c r="N32" s="104">
        <f t="shared" si="5"/>
        <v>0</v>
      </c>
      <c r="O32" s="104">
        <f t="shared" si="5"/>
        <v>2237063</v>
      </c>
      <c r="P32" s="104">
        <f t="shared" si="5"/>
        <v>3772073</v>
      </c>
      <c r="Q32" s="104">
        <f t="shared" si="5"/>
        <v>6009136</v>
      </c>
      <c r="R32" s="104">
        <f t="shared" si="5"/>
        <v>501717</v>
      </c>
      <c r="S32" s="104">
        <f t="shared" si="5"/>
        <v>3352628</v>
      </c>
      <c r="T32" s="104">
        <f t="shared" si="5"/>
        <v>0</v>
      </c>
      <c r="U32" s="104">
        <f t="shared" si="5"/>
        <v>3854345</v>
      </c>
      <c r="V32" s="104">
        <f t="shared" si="5"/>
        <v>21935615</v>
      </c>
      <c r="W32" s="104">
        <f t="shared" si="5"/>
        <v>22765000</v>
      </c>
      <c r="X32" s="104">
        <f t="shared" si="5"/>
        <v>-829385</v>
      </c>
      <c r="Y32" s="105">
        <f>+IF(W32&lt;&gt;0,(X32/W32)*100,0)</f>
        <v>-3.64324621128926</v>
      </c>
      <c r="Z32" s="106">
        <f t="shared" si="5"/>
        <v>22765000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302354802</v>
      </c>
      <c r="C35" s="18">
        <v>0</v>
      </c>
      <c r="D35" s="58">
        <v>-85</v>
      </c>
      <c r="E35" s="59">
        <v>-8867694</v>
      </c>
      <c r="F35" s="59">
        <v>395136640</v>
      </c>
      <c r="G35" s="59">
        <v>-51481861</v>
      </c>
      <c r="H35" s="59">
        <v>6596582</v>
      </c>
      <c r="I35" s="59">
        <v>350251361</v>
      </c>
      <c r="J35" s="59">
        <v>8963027</v>
      </c>
      <c r="K35" s="59">
        <v>2818335</v>
      </c>
      <c r="L35" s="59">
        <v>13187239</v>
      </c>
      <c r="M35" s="59">
        <v>24968601</v>
      </c>
      <c r="N35" s="59">
        <v>8579628</v>
      </c>
      <c r="O35" s="59">
        <v>9531295</v>
      </c>
      <c r="P35" s="59">
        <v>37629939</v>
      </c>
      <c r="Q35" s="59">
        <v>55740862</v>
      </c>
      <c r="R35" s="59">
        <v>6884584</v>
      </c>
      <c r="S35" s="59">
        <v>7059239</v>
      </c>
      <c r="T35" s="59">
        <v>0</v>
      </c>
      <c r="U35" s="59">
        <v>13943823</v>
      </c>
      <c r="V35" s="59">
        <v>444904647</v>
      </c>
      <c r="W35" s="59">
        <v>-8867694</v>
      </c>
      <c r="X35" s="59">
        <v>453772341</v>
      </c>
      <c r="Y35" s="60">
        <v>-5117.14</v>
      </c>
      <c r="Z35" s="61">
        <v>-8867694</v>
      </c>
    </row>
    <row r="36" spans="1:26" ht="12.75">
      <c r="A36" s="57" t="s">
        <v>53</v>
      </c>
      <c r="B36" s="18">
        <v>437192795</v>
      </c>
      <c r="C36" s="18">
        <v>0</v>
      </c>
      <c r="D36" s="58">
        <v>39016000</v>
      </c>
      <c r="E36" s="59">
        <v>31265000</v>
      </c>
      <c r="F36" s="59">
        <v>435965209</v>
      </c>
      <c r="G36" s="59">
        <v>65217</v>
      </c>
      <c r="H36" s="59">
        <v>4281233</v>
      </c>
      <c r="I36" s="59">
        <v>440311659</v>
      </c>
      <c r="J36" s="59">
        <v>2403694</v>
      </c>
      <c r="K36" s="59">
        <v>4113604</v>
      </c>
      <c r="L36" s="59">
        <v>1208386</v>
      </c>
      <c r="M36" s="59">
        <v>7725684</v>
      </c>
      <c r="N36" s="59">
        <v>0</v>
      </c>
      <c r="O36" s="59">
        <v>2306965</v>
      </c>
      <c r="P36" s="59">
        <v>3772073</v>
      </c>
      <c r="Q36" s="59">
        <v>6079038</v>
      </c>
      <c r="R36" s="59">
        <v>501717</v>
      </c>
      <c r="S36" s="59">
        <v>3352628</v>
      </c>
      <c r="T36" s="59">
        <v>0</v>
      </c>
      <c r="U36" s="59">
        <v>3854345</v>
      </c>
      <c r="V36" s="59">
        <v>457970726</v>
      </c>
      <c r="W36" s="59">
        <v>31265000</v>
      </c>
      <c r="X36" s="59">
        <v>426705726</v>
      </c>
      <c r="Y36" s="60">
        <v>1364.8</v>
      </c>
      <c r="Z36" s="61">
        <v>31265000</v>
      </c>
    </row>
    <row r="37" spans="1:26" ht="12.75">
      <c r="A37" s="57" t="s">
        <v>54</v>
      </c>
      <c r="B37" s="18">
        <v>565509661</v>
      </c>
      <c r="C37" s="18">
        <v>0</v>
      </c>
      <c r="D37" s="58">
        <v>0</v>
      </c>
      <c r="E37" s="59">
        <v>0</v>
      </c>
      <c r="F37" s="59">
        <v>583917893</v>
      </c>
      <c r="G37" s="59">
        <v>-67178901</v>
      </c>
      <c r="H37" s="59">
        <v>-11664804</v>
      </c>
      <c r="I37" s="59">
        <v>505074188</v>
      </c>
      <c r="J37" s="59">
        <v>-4449877</v>
      </c>
      <c r="K37" s="59">
        <v>-10498688</v>
      </c>
      <c r="L37" s="59">
        <v>-38658834</v>
      </c>
      <c r="M37" s="59">
        <v>-53607399</v>
      </c>
      <c r="N37" s="59">
        <v>-5524354</v>
      </c>
      <c r="O37" s="59">
        <v>85973029</v>
      </c>
      <c r="P37" s="59">
        <v>6529303</v>
      </c>
      <c r="Q37" s="59">
        <v>86977978</v>
      </c>
      <c r="R37" s="59">
        <v>-6819954</v>
      </c>
      <c r="S37" s="59">
        <v>-1029939</v>
      </c>
      <c r="T37" s="59">
        <v>0</v>
      </c>
      <c r="U37" s="59">
        <v>-7849893</v>
      </c>
      <c r="V37" s="59">
        <v>530594874</v>
      </c>
      <c r="W37" s="59">
        <v>0</v>
      </c>
      <c r="X37" s="59">
        <v>530594874</v>
      </c>
      <c r="Y37" s="60">
        <v>0</v>
      </c>
      <c r="Z37" s="61">
        <v>0</v>
      </c>
    </row>
    <row r="38" spans="1:26" ht="12.75">
      <c r="A38" s="57" t="s">
        <v>55</v>
      </c>
      <c r="B38" s="18">
        <v>13014704</v>
      </c>
      <c r="C38" s="18">
        <v>0</v>
      </c>
      <c r="D38" s="58">
        <v>0</v>
      </c>
      <c r="E38" s="59">
        <v>0</v>
      </c>
      <c r="F38" s="59">
        <v>13014704</v>
      </c>
      <c r="G38" s="59">
        <v>0</v>
      </c>
      <c r="H38" s="59">
        <v>0</v>
      </c>
      <c r="I38" s="59">
        <v>13014704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13014704</v>
      </c>
      <c r="W38" s="59">
        <v>0</v>
      </c>
      <c r="X38" s="59">
        <v>13014704</v>
      </c>
      <c r="Y38" s="60">
        <v>0</v>
      </c>
      <c r="Z38" s="61">
        <v>0</v>
      </c>
    </row>
    <row r="39" spans="1:26" ht="12.75">
      <c r="A39" s="57" t="s">
        <v>56</v>
      </c>
      <c r="B39" s="18">
        <v>206832738</v>
      </c>
      <c r="C39" s="18">
        <v>0</v>
      </c>
      <c r="D39" s="58">
        <v>0</v>
      </c>
      <c r="E39" s="59">
        <v>-16618609</v>
      </c>
      <c r="F39" s="59">
        <v>159317427</v>
      </c>
      <c r="G39" s="59">
        <v>0</v>
      </c>
      <c r="H39" s="59">
        <v>0</v>
      </c>
      <c r="I39" s="59">
        <v>159317427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159317427</v>
      </c>
      <c r="W39" s="59">
        <v>-16618609</v>
      </c>
      <c r="X39" s="59">
        <v>175936036</v>
      </c>
      <c r="Y39" s="60">
        <v>-1058.67</v>
      </c>
      <c r="Z39" s="61">
        <v>-16618609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-142154181</v>
      </c>
      <c r="C42" s="18">
        <v>0</v>
      </c>
      <c r="D42" s="58">
        <v>26725172</v>
      </c>
      <c r="E42" s="59">
        <v>14563267</v>
      </c>
      <c r="F42" s="59">
        <v>65811816</v>
      </c>
      <c r="G42" s="59">
        <v>7460367</v>
      </c>
      <c r="H42" s="59">
        <v>17283712</v>
      </c>
      <c r="I42" s="59">
        <v>90555895</v>
      </c>
      <c r="J42" s="59">
        <v>10010316</v>
      </c>
      <c r="K42" s="59">
        <v>11545279</v>
      </c>
      <c r="L42" s="59">
        <v>45439945</v>
      </c>
      <c r="M42" s="59">
        <v>66995540</v>
      </c>
      <c r="N42" s="59">
        <v>11123064</v>
      </c>
      <c r="O42" s="59">
        <v>-79023807</v>
      </c>
      <c r="P42" s="59">
        <v>-20187280</v>
      </c>
      <c r="Q42" s="59">
        <v>-88088023</v>
      </c>
      <c r="R42" s="59">
        <v>7739795</v>
      </c>
      <c r="S42" s="59">
        <v>6056237</v>
      </c>
      <c r="T42" s="59">
        <v>0</v>
      </c>
      <c r="U42" s="59">
        <v>13796032</v>
      </c>
      <c r="V42" s="59">
        <v>83259444</v>
      </c>
      <c r="W42" s="59">
        <v>14563267</v>
      </c>
      <c r="X42" s="59">
        <v>68696177</v>
      </c>
      <c r="Y42" s="60">
        <v>471.71</v>
      </c>
      <c r="Z42" s="61">
        <v>14563267</v>
      </c>
    </row>
    <row r="43" spans="1:26" ht="12.75">
      <c r="A43" s="57" t="s">
        <v>59</v>
      </c>
      <c r="B43" s="18">
        <v>-9791844</v>
      </c>
      <c r="C43" s="18">
        <v>0</v>
      </c>
      <c r="D43" s="58">
        <v>-39016000</v>
      </c>
      <c r="E43" s="59">
        <v>-21626000</v>
      </c>
      <c r="F43" s="59">
        <v>2180</v>
      </c>
      <c r="G43" s="59">
        <v>210240</v>
      </c>
      <c r="H43" s="59">
        <v>-4923166</v>
      </c>
      <c r="I43" s="59">
        <v>-4710746</v>
      </c>
      <c r="J43" s="59">
        <v>-2705587</v>
      </c>
      <c r="K43" s="59">
        <v>-4124816</v>
      </c>
      <c r="L43" s="59">
        <v>-1262863</v>
      </c>
      <c r="M43" s="59">
        <v>-8093266</v>
      </c>
      <c r="N43" s="59">
        <v>60</v>
      </c>
      <c r="O43" s="59">
        <v>-2311930</v>
      </c>
      <c r="P43" s="59">
        <v>-3918586</v>
      </c>
      <c r="Q43" s="59">
        <v>-6230456</v>
      </c>
      <c r="R43" s="59">
        <v>-990007</v>
      </c>
      <c r="S43" s="59">
        <v>-3855522</v>
      </c>
      <c r="T43" s="59">
        <v>0</v>
      </c>
      <c r="U43" s="59">
        <v>-4845529</v>
      </c>
      <c r="V43" s="59">
        <v>-23879997</v>
      </c>
      <c r="W43" s="59">
        <v>-21626000</v>
      </c>
      <c r="X43" s="59">
        <v>-2253997</v>
      </c>
      <c r="Y43" s="60">
        <v>10.42</v>
      </c>
      <c r="Z43" s="61">
        <v>-21626000</v>
      </c>
    </row>
    <row r="44" spans="1:26" ht="12.75">
      <c r="A44" s="57" t="s">
        <v>60</v>
      </c>
      <c r="B44" s="18">
        <v>379757</v>
      </c>
      <c r="C44" s="18">
        <v>0</v>
      </c>
      <c r="D44" s="58">
        <v>-4688485</v>
      </c>
      <c r="E44" s="59">
        <v>-4688485</v>
      </c>
      <c r="F44" s="59">
        <v>4480801</v>
      </c>
      <c r="G44" s="59">
        <v>-4492052</v>
      </c>
      <c r="H44" s="59">
        <v>9101</v>
      </c>
      <c r="I44" s="59">
        <v>-2150</v>
      </c>
      <c r="J44" s="59">
        <v>2150</v>
      </c>
      <c r="K44" s="59">
        <v>25869</v>
      </c>
      <c r="L44" s="59">
        <v>-41697</v>
      </c>
      <c r="M44" s="59">
        <v>-13678</v>
      </c>
      <c r="N44" s="59">
        <v>-4809</v>
      </c>
      <c r="O44" s="59">
        <v>20637</v>
      </c>
      <c r="P44" s="59">
        <v>0</v>
      </c>
      <c r="Q44" s="59">
        <v>15828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-4688485</v>
      </c>
      <c r="X44" s="59">
        <v>4688485</v>
      </c>
      <c r="Y44" s="60">
        <v>-100</v>
      </c>
      <c r="Z44" s="61">
        <v>-4688485</v>
      </c>
    </row>
    <row r="45" spans="1:26" ht="12.75">
      <c r="A45" s="68" t="s">
        <v>61</v>
      </c>
      <c r="B45" s="21">
        <v>-200819051</v>
      </c>
      <c r="C45" s="21">
        <v>0</v>
      </c>
      <c r="D45" s="103">
        <v>-16979313</v>
      </c>
      <c r="E45" s="104">
        <v>-11751218</v>
      </c>
      <c r="F45" s="104">
        <v>98635357</v>
      </c>
      <c r="G45" s="104">
        <f>+F45+G42+G43+G44+G83</f>
        <v>101813912</v>
      </c>
      <c r="H45" s="104">
        <f>+G45+H42+H43+H44+H83</f>
        <v>114183559</v>
      </c>
      <c r="I45" s="104">
        <f>+H45</f>
        <v>114183559</v>
      </c>
      <c r="J45" s="104">
        <f>+H45+J42+J43+J44+J83</f>
        <v>121490438</v>
      </c>
      <c r="K45" s="104">
        <f>+J45+K42+K43+K44+K83</f>
        <v>128936770</v>
      </c>
      <c r="L45" s="104">
        <f>+K45+L42+L43+L44+L83</f>
        <v>173072155</v>
      </c>
      <c r="M45" s="104">
        <f>+L45</f>
        <v>173072155</v>
      </c>
      <c r="N45" s="104">
        <f>+L45+N42+N43+N44+N83</f>
        <v>184190470</v>
      </c>
      <c r="O45" s="104">
        <f>+N45+O42+O43+O44+O83</f>
        <v>102875370</v>
      </c>
      <c r="P45" s="104">
        <f>+O45+P42+P43+P44+P83</f>
        <v>78769504</v>
      </c>
      <c r="Q45" s="104">
        <f>+P45</f>
        <v>78769504</v>
      </c>
      <c r="R45" s="104">
        <f>+P45+R42+R43+R44+R83</f>
        <v>85519292</v>
      </c>
      <c r="S45" s="104">
        <f>+R45+S42+S43+S44+S83</f>
        <v>87720007</v>
      </c>
      <c r="T45" s="104">
        <f>+S45+T42+T43+T44+T83</f>
        <v>87720007</v>
      </c>
      <c r="U45" s="104">
        <f>+T45</f>
        <v>87720007</v>
      </c>
      <c r="V45" s="104">
        <f>+U45</f>
        <v>87720007</v>
      </c>
      <c r="W45" s="104">
        <f>+W83+W42+W43+W44</f>
        <v>-11751218</v>
      </c>
      <c r="X45" s="104">
        <f>+V45-W45</f>
        <v>99471225</v>
      </c>
      <c r="Y45" s="105">
        <f>+IF(W45&lt;&gt;0,+(X45/W45)*100,0)</f>
        <v>-846.4758716926194</v>
      </c>
      <c r="Z45" s="106">
        <v>-11751218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34.36637895611745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28.718166843772924</v>
      </c>
      <c r="G61" s="13">
        <f t="shared" si="7"/>
        <v>24.115478108176905</v>
      </c>
      <c r="H61" s="13">
        <f t="shared" si="7"/>
        <v>28.97750641381113</v>
      </c>
      <c r="I61" s="13">
        <f t="shared" si="7"/>
        <v>27.20788160183711</v>
      </c>
      <c r="J61" s="13">
        <f t="shared" si="7"/>
        <v>42.56194797792575</v>
      </c>
      <c r="K61" s="13">
        <f t="shared" si="7"/>
        <v>36.78303545930886</v>
      </c>
      <c r="L61" s="13">
        <f t="shared" si="7"/>
        <v>30.90958593009743</v>
      </c>
      <c r="M61" s="13">
        <f t="shared" si="7"/>
        <v>37.09658625465387</v>
      </c>
      <c r="N61" s="13">
        <f t="shared" si="7"/>
        <v>40.7555505757617</v>
      </c>
      <c r="O61" s="13">
        <f t="shared" si="7"/>
        <v>34.72791740574309</v>
      </c>
      <c r="P61" s="13">
        <f t="shared" si="7"/>
        <v>54.374306470073854</v>
      </c>
      <c r="Q61" s="13">
        <f t="shared" si="7"/>
        <v>42.38662924809195</v>
      </c>
      <c r="R61" s="13">
        <f t="shared" si="7"/>
        <v>27.628223491770797</v>
      </c>
      <c r="S61" s="13">
        <f t="shared" si="7"/>
        <v>27.143313309160387</v>
      </c>
      <c r="T61" s="13">
        <f t="shared" si="7"/>
        <v>0</v>
      </c>
      <c r="U61" s="13">
        <f t="shared" si="7"/>
        <v>27.413140429941805</v>
      </c>
      <c r="V61" s="13">
        <f t="shared" si="7"/>
        <v>34.48452313299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8" t="s">
        <v>67</v>
      </c>
      <c r="B62" s="12">
        <f t="shared" si="7"/>
        <v>101.86665636733538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60.644887928262726</v>
      </c>
      <c r="G62" s="13">
        <f t="shared" si="7"/>
        <v>103.15091746081532</v>
      </c>
      <c r="H62" s="13">
        <f t="shared" si="7"/>
        <v>105.35057364893201</v>
      </c>
      <c r="I62" s="13">
        <f t="shared" si="7"/>
        <v>83.89707044038342</v>
      </c>
      <c r="J62" s="13">
        <f t="shared" si="7"/>
        <v>118.32388038921067</v>
      </c>
      <c r="K62" s="13">
        <f t="shared" si="7"/>
        <v>167.96966351870236</v>
      </c>
      <c r="L62" s="13">
        <f t="shared" si="7"/>
        <v>71.58975515259036</v>
      </c>
      <c r="M62" s="13">
        <f t="shared" si="7"/>
        <v>120.0758333063067</v>
      </c>
      <c r="N62" s="13">
        <f t="shared" si="7"/>
        <v>108.44897035101455</v>
      </c>
      <c r="O62" s="13">
        <f t="shared" si="7"/>
        <v>109.29265944021229</v>
      </c>
      <c r="P62" s="13">
        <f t="shared" si="7"/>
        <v>136.68741953054783</v>
      </c>
      <c r="Q62" s="13">
        <f t="shared" si="7"/>
        <v>116.88344615597528</v>
      </c>
      <c r="R62" s="13">
        <f t="shared" si="7"/>
        <v>61.8651530875562</v>
      </c>
      <c r="S62" s="13">
        <f t="shared" si="7"/>
        <v>52.468427885851845</v>
      </c>
      <c r="T62" s="13">
        <f t="shared" si="7"/>
        <v>0</v>
      </c>
      <c r="U62" s="13">
        <f t="shared" si="7"/>
        <v>56.82188122655701</v>
      </c>
      <c r="V62" s="13">
        <f t="shared" si="7"/>
        <v>96.56021487946303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119.25735541230027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89.41877448821089</v>
      </c>
      <c r="G63" s="13">
        <f t="shared" si="7"/>
        <v>78.49296655929179</v>
      </c>
      <c r="H63" s="13">
        <f t="shared" si="7"/>
        <v>114.70520444382981</v>
      </c>
      <c r="I63" s="13">
        <f t="shared" si="7"/>
        <v>94.24346417829877</v>
      </c>
      <c r="J63" s="13">
        <f t="shared" si="7"/>
        <v>112.80498991010823</v>
      </c>
      <c r="K63" s="13">
        <f t="shared" si="7"/>
        <v>88.38211058703187</v>
      </c>
      <c r="L63" s="13">
        <f t="shared" si="7"/>
        <v>95.70890728513814</v>
      </c>
      <c r="M63" s="13">
        <f t="shared" si="7"/>
        <v>98.90635860860104</v>
      </c>
      <c r="N63" s="13">
        <f t="shared" si="7"/>
        <v>70.97877477114979</v>
      </c>
      <c r="O63" s="13">
        <f t="shared" si="7"/>
        <v>131.9172773312908</v>
      </c>
      <c r="P63" s="13">
        <f t="shared" si="7"/>
        <v>129.004196202601</v>
      </c>
      <c r="Q63" s="13">
        <f t="shared" si="7"/>
        <v>110.59858695449547</v>
      </c>
      <c r="R63" s="13">
        <f t="shared" si="7"/>
        <v>62.03004915876203</v>
      </c>
      <c r="S63" s="13">
        <f t="shared" si="7"/>
        <v>73.4032464996932</v>
      </c>
      <c r="T63" s="13">
        <f t="shared" si="7"/>
        <v>0</v>
      </c>
      <c r="U63" s="13">
        <f t="shared" si="7"/>
        <v>67.81267548910053</v>
      </c>
      <c r="V63" s="13">
        <f t="shared" si="7"/>
        <v>95.2361237300735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0.23645111875871616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0.008739215262165534</v>
      </c>
      <c r="G64" s="13">
        <f t="shared" si="7"/>
        <v>0.011183607813241205</v>
      </c>
      <c r="H64" s="13">
        <f t="shared" si="7"/>
        <v>0</v>
      </c>
      <c r="I64" s="13">
        <f t="shared" si="7"/>
        <v>0.007395538025391347</v>
      </c>
      <c r="J64" s="13">
        <f t="shared" si="7"/>
        <v>0.1476123833834802</v>
      </c>
      <c r="K64" s="13">
        <f t="shared" si="7"/>
        <v>0.02135041851362929</v>
      </c>
      <c r="L64" s="13">
        <f t="shared" si="7"/>
        <v>0</v>
      </c>
      <c r="M64" s="13">
        <f t="shared" si="7"/>
        <v>0.05635790462952965</v>
      </c>
      <c r="N64" s="13">
        <f t="shared" si="7"/>
        <v>0.033200531208499334</v>
      </c>
      <c r="O64" s="13">
        <f t="shared" si="7"/>
        <v>0.07757233222292921</v>
      </c>
      <c r="P64" s="13">
        <f t="shared" si="7"/>
        <v>0.011611361815938267</v>
      </c>
      <c r="Q64" s="13">
        <f t="shared" si="7"/>
        <v>0.041293935953740625</v>
      </c>
      <c r="R64" s="13">
        <f t="shared" si="7"/>
        <v>0</v>
      </c>
      <c r="S64" s="13">
        <f t="shared" si="7"/>
        <v>0.010766079550379322</v>
      </c>
      <c r="T64" s="13">
        <f t="shared" si="7"/>
        <v>0</v>
      </c>
      <c r="U64" s="13">
        <f t="shared" si="7"/>
        <v>0.005383454818442986</v>
      </c>
      <c r="V64" s="13">
        <f t="shared" si="7"/>
        <v>0.02957085289212374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101.72727272727273</v>
      </c>
      <c r="E66" s="16">
        <f t="shared" si="7"/>
        <v>38.57290589451913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38.57290589451913</v>
      </c>
      <c r="X66" s="16">
        <f t="shared" si="7"/>
        <v>0</v>
      </c>
      <c r="Y66" s="16">
        <f t="shared" si="7"/>
        <v>0</v>
      </c>
      <c r="Z66" s="17">
        <f t="shared" si="7"/>
        <v>38.57290589451913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16639770</v>
      </c>
      <c r="C68" s="18">
        <v>0</v>
      </c>
      <c r="D68" s="19">
        <v>20276740</v>
      </c>
      <c r="E68" s="20">
        <v>20276740</v>
      </c>
      <c r="F68" s="20">
        <v>3931090</v>
      </c>
      <c r="G68" s="20">
        <v>1240291</v>
      </c>
      <c r="H68" s="20">
        <v>1313022</v>
      </c>
      <c r="I68" s="20">
        <v>6484403</v>
      </c>
      <c r="J68" s="20">
        <v>1320066</v>
      </c>
      <c r="K68" s="20">
        <v>1436190</v>
      </c>
      <c r="L68" s="20">
        <v>1515008</v>
      </c>
      <c r="M68" s="20">
        <v>4271264</v>
      </c>
      <c r="N68" s="20">
        <v>1409033</v>
      </c>
      <c r="O68" s="20">
        <v>728308</v>
      </c>
      <c r="P68" s="20">
        <v>1482322</v>
      </c>
      <c r="Q68" s="20">
        <v>3619663</v>
      </c>
      <c r="R68" s="20">
        <v>1515904</v>
      </c>
      <c r="S68" s="20">
        <v>1515534</v>
      </c>
      <c r="T68" s="20">
        <v>0</v>
      </c>
      <c r="U68" s="20">
        <v>3031438</v>
      </c>
      <c r="V68" s="20">
        <v>17406768</v>
      </c>
      <c r="W68" s="20">
        <v>20276740</v>
      </c>
      <c r="X68" s="20">
        <v>0</v>
      </c>
      <c r="Y68" s="19">
        <v>0</v>
      </c>
      <c r="Z68" s="22">
        <v>20276740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112082207</v>
      </c>
      <c r="C70" s="18">
        <v>0</v>
      </c>
      <c r="D70" s="19">
        <v>139466414</v>
      </c>
      <c r="E70" s="20">
        <v>145588663</v>
      </c>
      <c r="F70" s="20">
        <v>8266224</v>
      </c>
      <c r="G70" s="20">
        <v>10268994</v>
      </c>
      <c r="H70" s="20">
        <v>10890171</v>
      </c>
      <c r="I70" s="20">
        <v>29425389</v>
      </c>
      <c r="J70" s="20">
        <v>11316350</v>
      </c>
      <c r="K70" s="20">
        <v>10410609</v>
      </c>
      <c r="L70" s="20">
        <v>9468836</v>
      </c>
      <c r="M70" s="20">
        <v>31195795</v>
      </c>
      <c r="N70" s="20">
        <v>11950517</v>
      </c>
      <c r="O70" s="20">
        <v>10897610</v>
      </c>
      <c r="P70" s="20">
        <v>8588310</v>
      </c>
      <c r="Q70" s="20">
        <v>31436437</v>
      </c>
      <c r="R70" s="20">
        <v>9110850</v>
      </c>
      <c r="S70" s="20">
        <v>7262389</v>
      </c>
      <c r="T70" s="20">
        <v>0</v>
      </c>
      <c r="U70" s="20">
        <v>16373239</v>
      </c>
      <c r="V70" s="20">
        <v>108430860</v>
      </c>
      <c r="W70" s="20">
        <v>145588663</v>
      </c>
      <c r="X70" s="20">
        <v>0</v>
      </c>
      <c r="Y70" s="19">
        <v>0</v>
      </c>
      <c r="Z70" s="22">
        <v>145588663</v>
      </c>
    </row>
    <row r="71" spans="1:26" ht="12.75" hidden="1">
      <c r="A71" s="38" t="s">
        <v>67</v>
      </c>
      <c r="B71" s="18">
        <v>28739730</v>
      </c>
      <c r="C71" s="18">
        <v>0</v>
      </c>
      <c r="D71" s="19">
        <v>0</v>
      </c>
      <c r="E71" s="20">
        <v>0</v>
      </c>
      <c r="F71" s="20">
        <v>3943724</v>
      </c>
      <c r="G71" s="20">
        <v>2384734</v>
      </c>
      <c r="H71" s="20">
        <v>2134145</v>
      </c>
      <c r="I71" s="20">
        <v>8462603</v>
      </c>
      <c r="J71" s="20">
        <v>2348651</v>
      </c>
      <c r="K71" s="20">
        <v>2537407</v>
      </c>
      <c r="L71" s="20">
        <v>2421549</v>
      </c>
      <c r="M71" s="20">
        <v>7307607</v>
      </c>
      <c r="N71" s="20">
        <v>2756182</v>
      </c>
      <c r="O71" s="20">
        <v>2507915</v>
      </c>
      <c r="P71" s="20">
        <v>2135127</v>
      </c>
      <c r="Q71" s="20">
        <v>7399224</v>
      </c>
      <c r="R71" s="20">
        <v>2507258</v>
      </c>
      <c r="S71" s="20">
        <v>2904541</v>
      </c>
      <c r="T71" s="20">
        <v>0</v>
      </c>
      <c r="U71" s="20">
        <v>5411799</v>
      </c>
      <c r="V71" s="20">
        <v>28581233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1047392</v>
      </c>
      <c r="C72" s="18">
        <v>0</v>
      </c>
      <c r="D72" s="19">
        <v>0</v>
      </c>
      <c r="E72" s="20">
        <v>0</v>
      </c>
      <c r="F72" s="20">
        <v>86266</v>
      </c>
      <c r="G72" s="20">
        <v>86302</v>
      </c>
      <c r="H72" s="20">
        <v>86772</v>
      </c>
      <c r="I72" s="20">
        <v>259340</v>
      </c>
      <c r="J72" s="20">
        <v>87216</v>
      </c>
      <c r="K72" s="20">
        <v>87985</v>
      </c>
      <c r="L72" s="20">
        <v>89511</v>
      </c>
      <c r="M72" s="20">
        <v>264712</v>
      </c>
      <c r="N72" s="20">
        <v>89469</v>
      </c>
      <c r="O72" s="20">
        <v>87473</v>
      </c>
      <c r="P72" s="20">
        <v>91273</v>
      </c>
      <c r="Q72" s="20">
        <v>268215</v>
      </c>
      <c r="R72" s="20">
        <v>86658</v>
      </c>
      <c r="S72" s="20">
        <v>89635</v>
      </c>
      <c r="T72" s="20">
        <v>0</v>
      </c>
      <c r="U72" s="20">
        <v>176293</v>
      </c>
      <c r="V72" s="20">
        <v>968560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11889561</v>
      </c>
      <c r="C73" s="18">
        <v>0</v>
      </c>
      <c r="D73" s="19">
        <v>17907640</v>
      </c>
      <c r="E73" s="20">
        <v>13071902</v>
      </c>
      <c r="F73" s="20">
        <v>1373121</v>
      </c>
      <c r="G73" s="20">
        <v>1072999</v>
      </c>
      <c r="H73" s="20">
        <v>799080</v>
      </c>
      <c r="I73" s="20">
        <v>3245200</v>
      </c>
      <c r="J73" s="20">
        <v>1096114</v>
      </c>
      <c r="K73" s="20">
        <v>1100681</v>
      </c>
      <c r="L73" s="20">
        <v>1091120</v>
      </c>
      <c r="M73" s="20">
        <v>3287915</v>
      </c>
      <c r="N73" s="20">
        <v>1063236</v>
      </c>
      <c r="O73" s="20">
        <v>1068680</v>
      </c>
      <c r="P73" s="20">
        <v>1016246</v>
      </c>
      <c r="Q73" s="20">
        <v>3148162</v>
      </c>
      <c r="R73" s="20">
        <v>1095866</v>
      </c>
      <c r="S73" s="20">
        <v>1096035</v>
      </c>
      <c r="T73" s="20">
        <v>0</v>
      </c>
      <c r="U73" s="20">
        <v>2191901</v>
      </c>
      <c r="V73" s="20">
        <v>11873178</v>
      </c>
      <c r="W73" s="20">
        <v>13071902</v>
      </c>
      <c r="X73" s="20">
        <v>0</v>
      </c>
      <c r="Y73" s="19">
        <v>0</v>
      </c>
      <c r="Z73" s="22">
        <v>13071902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8148548</v>
      </c>
      <c r="C75" s="27">
        <v>0</v>
      </c>
      <c r="D75" s="28">
        <v>1100000</v>
      </c>
      <c r="E75" s="29">
        <v>2901000</v>
      </c>
      <c r="F75" s="29">
        <v>80561</v>
      </c>
      <c r="G75" s="29">
        <v>368436</v>
      </c>
      <c r="H75" s="29">
        <v>6193978</v>
      </c>
      <c r="I75" s="29">
        <v>6642975</v>
      </c>
      <c r="J75" s="29">
        <v>358085</v>
      </c>
      <c r="K75" s="29">
        <v>1109839</v>
      </c>
      <c r="L75" s="29">
        <v>396427</v>
      </c>
      <c r="M75" s="29">
        <v>1864351</v>
      </c>
      <c r="N75" s="29">
        <v>390651</v>
      </c>
      <c r="O75" s="29">
        <v>4594774</v>
      </c>
      <c r="P75" s="29">
        <v>1106289</v>
      </c>
      <c r="Q75" s="29">
        <v>6091714</v>
      </c>
      <c r="R75" s="29">
        <v>416002</v>
      </c>
      <c r="S75" s="29">
        <v>5643209</v>
      </c>
      <c r="T75" s="29">
        <v>0</v>
      </c>
      <c r="U75" s="29">
        <v>6059211</v>
      </c>
      <c r="V75" s="29">
        <v>20658251</v>
      </c>
      <c r="W75" s="29">
        <v>2901000</v>
      </c>
      <c r="X75" s="29">
        <v>0</v>
      </c>
      <c r="Y75" s="28">
        <v>0</v>
      </c>
      <c r="Z75" s="30">
        <v>2901000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0</v>
      </c>
      <c r="C77" s="18">
        <v>0</v>
      </c>
      <c r="D77" s="19">
        <v>20276740</v>
      </c>
      <c r="E77" s="20">
        <v>20276740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20276740</v>
      </c>
      <c r="X77" s="20">
        <v>0</v>
      </c>
      <c r="Y77" s="19">
        <v>0</v>
      </c>
      <c r="Z77" s="22">
        <v>20276740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38518596</v>
      </c>
      <c r="C79" s="18">
        <v>0</v>
      </c>
      <c r="D79" s="19">
        <v>139466414</v>
      </c>
      <c r="E79" s="20">
        <v>145588663</v>
      </c>
      <c r="F79" s="20">
        <v>2373908</v>
      </c>
      <c r="G79" s="20">
        <v>2476417</v>
      </c>
      <c r="H79" s="20">
        <v>3155700</v>
      </c>
      <c r="I79" s="20">
        <v>8006025</v>
      </c>
      <c r="J79" s="20">
        <v>4816459</v>
      </c>
      <c r="K79" s="20">
        <v>3829338</v>
      </c>
      <c r="L79" s="20">
        <v>2926778</v>
      </c>
      <c r="M79" s="20">
        <v>11572575</v>
      </c>
      <c r="N79" s="20">
        <v>4870499</v>
      </c>
      <c r="O79" s="20">
        <v>3784513</v>
      </c>
      <c r="P79" s="20">
        <v>4669834</v>
      </c>
      <c r="Q79" s="20">
        <v>13324846</v>
      </c>
      <c r="R79" s="20">
        <v>2517166</v>
      </c>
      <c r="S79" s="20">
        <v>1971253</v>
      </c>
      <c r="T79" s="20">
        <v>0</v>
      </c>
      <c r="U79" s="20">
        <v>4488419</v>
      </c>
      <c r="V79" s="20">
        <v>37391865</v>
      </c>
      <c r="W79" s="20">
        <v>145588663</v>
      </c>
      <c r="X79" s="20">
        <v>0</v>
      </c>
      <c r="Y79" s="19">
        <v>0</v>
      </c>
      <c r="Z79" s="22">
        <v>145588663</v>
      </c>
    </row>
    <row r="80" spans="1:26" ht="12.75" hidden="1">
      <c r="A80" s="38" t="s">
        <v>67</v>
      </c>
      <c r="B80" s="18">
        <v>29276202</v>
      </c>
      <c r="C80" s="18">
        <v>0</v>
      </c>
      <c r="D80" s="19">
        <v>0</v>
      </c>
      <c r="E80" s="20">
        <v>0</v>
      </c>
      <c r="F80" s="20">
        <v>2391667</v>
      </c>
      <c r="G80" s="20">
        <v>2459875</v>
      </c>
      <c r="H80" s="20">
        <v>2248334</v>
      </c>
      <c r="I80" s="20">
        <v>7099876</v>
      </c>
      <c r="J80" s="20">
        <v>2779015</v>
      </c>
      <c r="K80" s="20">
        <v>4262074</v>
      </c>
      <c r="L80" s="20">
        <v>1733581</v>
      </c>
      <c r="M80" s="20">
        <v>8774670</v>
      </c>
      <c r="N80" s="20">
        <v>2989051</v>
      </c>
      <c r="O80" s="20">
        <v>2740967</v>
      </c>
      <c r="P80" s="20">
        <v>2918450</v>
      </c>
      <c r="Q80" s="20">
        <v>8648468</v>
      </c>
      <c r="R80" s="20">
        <v>1551119</v>
      </c>
      <c r="S80" s="20">
        <v>1523967</v>
      </c>
      <c r="T80" s="20">
        <v>0</v>
      </c>
      <c r="U80" s="20">
        <v>3075086</v>
      </c>
      <c r="V80" s="20">
        <v>27598100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1249092</v>
      </c>
      <c r="C81" s="18">
        <v>0</v>
      </c>
      <c r="D81" s="19">
        <v>0</v>
      </c>
      <c r="E81" s="20">
        <v>0</v>
      </c>
      <c r="F81" s="20">
        <v>77138</v>
      </c>
      <c r="G81" s="20">
        <v>67741</v>
      </c>
      <c r="H81" s="20">
        <v>99532</v>
      </c>
      <c r="I81" s="20">
        <v>244411</v>
      </c>
      <c r="J81" s="20">
        <v>98384</v>
      </c>
      <c r="K81" s="20">
        <v>77763</v>
      </c>
      <c r="L81" s="20">
        <v>85670</v>
      </c>
      <c r="M81" s="20">
        <v>261817</v>
      </c>
      <c r="N81" s="20">
        <v>63504</v>
      </c>
      <c r="O81" s="20">
        <v>115392</v>
      </c>
      <c r="P81" s="20">
        <v>117746</v>
      </c>
      <c r="Q81" s="20">
        <v>296642</v>
      </c>
      <c r="R81" s="20">
        <v>53754</v>
      </c>
      <c r="S81" s="20">
        <v>65795</v>
      </c>
      <c r="T81" s="20">
        <v>0</v>
      </c>
      <c r="U81" s="20">
        <v>119549</v>
      </c>
      <c r="V81" s="20">
        <v>922419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28113</v>
      </c>
      <c r="C82" s="18">
        <v>0</v>
      </c>
      <c r="D82" s="19">
        <v>17907640</v>
      </c>
      <c r="E82" s="20">
        <v>13071902</v>
      </c>
      <c r="F82" s="20">
        <v>120</v>
      </c>
      <c r="G82" s="20">
        <v>120</v>
      </c>
      <c r="H82" s="20">
        <v>0</v>
      </c>
      <c r="I82" s="20">
        <v>240</v>
      </c>
      <c r="J82" s="20">
        <v>1618</v>
      </c>
      <c r="K82" s="20">
        <v>235</v>
      </c>
      <c r="L82" s="20">
        <v>0</v>
      </c>
      <c r="M82" s="20">
        <v>1853</v>
      </c>
      <c r="N82" s="20">
        <v>353</v>
      </c>
      <c r="O82" s="20">
        <v>829</v>
      </c>
      <c r="P82" s="20">
        <v>118</v>
      </c>
      <c r="Q82" s="20">
        <v>1300</v>
      </c>
      <c r="R82" s="20">
        <v>0</v>
      </c>
      <c r="S82" s="20">
        <v>118</v>
      </c>
      <c r="T82" s="20">
        <v>0</v>
      </c>
      <c r="U82" s="20">
        <v>118</v>
      </c>
      <c r="V82" s="20">
        <v>3511</v>
      </c>
      <c r="W82" s="20">
        <v>13071902</v>
      </c>
      <c r="X82" s="20">
        <v>0</v>
      </c>
      <c r="Y82" s="19">
        <v>0</v>
      </c>
      <c r="Z82" s="22">
        <v>13071902</v>
      </c>
    </row>
    <row r="83" spans="1:26" ht="12.75" hidden="1">
      <c r="A83" s="38"/>
      <c r="B83" s="18">
        <v>-49252783</v>
      </c>
      <c r="C83" s="18"/>
      <c r="D83" s="19"/>
      <c r="E83" s="20"/>
      <c r="F83" s="20">
        <v>28340560</v>
      </c>
      <c r="G83" s="20"/>
      <c r="H83" s="20"/>
      <c r="I83" s="20">
        <v>28340560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28340560</v>
      </c>
      <c r="W83" s="20"/>
      <c r="X83" s="20"/>
      <c r="Y83" s="19"/>
      <c r="Z83" s="22"/>
    </row>
    <row r="84" spans="1:26" ht="12.75" hidden="1">
      <c r="A84" s="39" t="s">
        <v>70</v>
      </c>
      <c r="B84" s="27">
        <v>0</v>
      </c>
      <c r="C84" s="27">
        <v>0</v>
      </c>
      <c r="D84" s="28">
        <v>1119000</v>
      </c>
      <c r="E84" s="29">
        <v>1119000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1119000</v>
      </c>
      <c r="X84" s="29">
        <v>0</v>
      </c>
      <c r="Y84" s="28">
        <v>0</v>
      </c>
      <c r="Z84" s="30">
        <v>1119000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C2" sqref="C1:C16384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8" t="s">
        <v>79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24.75" customHeight="1">
      <c r="A2" s="42" t="s">
        <v>1</v>
      </c>
      <c r="B2" s="43" t="s">
        <v>2</v>
      </c>
      <c r="C2" s="43" t="s">
        <v>3</v>
      </c>
      <c r="D2" s="140" t="s">
        <v>4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2.7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2.75">
      <c r="A5" s="57" t="s">
        <v>31</v>
      </c>
      <c r="B5" s="18">
        <v>0</v>
      </c>
      <c r="C5" s="18">
        <v>0</v>
      </c>
      <c r="D5" s="58">
        <v>70190220</v>
      </c>
      <c r="E5" s="59">
        <v>97679585</v>
      </c>
      <c r="F5" s="59">
        <v>7484930</v>
      </c>
      <c r="G5" s="59">
        <v>8109247</v>
      </c>
      <c r="H5" s="59">
        <v>8281437</v>
      </c>
      <c r="I5" s="59">
        <v>23875614</v>
      </c>
      <c r="J5" s="59">
        <v>8271533</v>
      </c>
      <c r="K5" s="59">
        <v>8337736</v>
      </c>
      <c r="L5" s="59">
        <v>8031232</v>
      </c>
      <c r="M5" s="59">
        <v>24640501</v>
      </c>
      <c r="N5" s="59">
        <v>8210264</v>
      </c>
      <c r="O5" s="59">
        <v>8366974</v>
      </c>
      <c r="P5" s="59">
        <v>8429522</v>
      </c>
      <c r="Q5" s="59">
        <v>25006760</v>
      </c>
      <c r="R5" s="59">
        <v>8314342</v>
      </c>
      <c r="S5" s="59">
        <v>8312680</v>
      </c>
      <c r="T5" s="59">
        <v>11693097</v>
      </c>
      <c r="U5" s="59">
        <v>28320119</v>
      </c>
      <c r="V5" s="59">
        <v>101842994</v>
      </c>
      <c r="W5" s="59">
        <v>97679585</v>
      </c>
      <c r="X5" s="59">
        <v>4163409</v>
      </c>
      <c r="Y5" s="60">
        <v>4.26</v>
      </c>
      <c r="Z5" s="61">
        <v>97679585</v>
      </c>
    </row>
    <row r="6" spans="1:26" ht="12.75">
      <c r="A6" s="57" t="s">
        <v>32</v>
      </c>
      <c r="B6" s="18">
        <v>0</v>
      </c>
      <c r="C6" s="18">
        <v>0</v>
      </c>
      <c r="D6" s="58">
        <v>46517750</v>
      </c>
      <c r="E6" s="59">
        <v>25055467</v>
      </c>
      <c r="F6" s="59">
        <v>1899704</v>
      </c>
      <c r="G6" s="59">
        <v>1989790</v>
      </c>
      <c r="H6" s="59">
        <v>1986102</v>
      </c>
      <c r="I6" s="59">
        <v>5875596</v>
      </c>
      <c r="J6" s="59">
        <v>1900709</v>
      </c>
      <c r="K6" s="59">
        <v>2070684</v>
      </c>
      <c r="L6" s="59">
        <v>1932001</v>
      </c>
      <c r="M6" s="59">
        <v>5903394</v>
      </c>
      <c r="N6" s="59">
        <v>2012572</v>
      </c>
      <c r="O6" s="59">
        <v>2174107</v>
      </c>
      <c r="P6" s="59">
        <v>2156330</v>
      </c>
      <c r="Q6" s="59">
        <v>6343009</v>
      </c>
      <c r="R6" s="59">
        <v>2084369</v>
      </c>
      <c r="S6" s="59">
        <v>2243449</v>
      </c>
      <c r="T6" s="59">
        <v>2078386</v>
      </c>
      <c r="U6" s="59">
        <v>6406204</v>
      </c>
      <c r="V6" s="59">
        <v>24528203</v>
      </c>
      <c r="W6" s="59">
        <v>25055467</v>
      </c>
      <c r="X6" s="59">
        <v>-527264</v>
      </c>
      <c r="Y6" s="60">
        <v>-2.1</v>
      </c>
      <c r="Z6" s="61">
        <v>25055467</v>
      </c>
    </row>
    <row r="7" spans="1:26" ht="12.75">
      <c r="A7" s="57" t="s">
        <v>33</v>
      </c>
      <c r="B7" s="18">
        <v>0</v>
      </c>
      <c r="C7" s="18">
        <v>0</v>
      </c>
      <c r="D7" s="58">
        <v>35000000</v>
      </c>
      <c r="E7" s="59">
        <v>35000000</v>
      </c>
      <c r="F7" s="59">
        <v>1963721</v>
      </c>
      <c r="G7" s="59">
        <v>3578164</v>
      </c>
      <c r="H7" s="59">
        <v>2793038</v>
      </c>
      <c r="I7" s="59">
        <v>8334923</v>
      </c>
      <c r="J7" s="59">
        <v>3223440</v>
      </c>
      <c r="K7" s="59">
        <v>1477206</v>
      </c>
      <c r="L7" s="59">
        <v>3982981</v>
      </c>
      <c r="M7" s="59">
        <v>8683627</v>
      </c>
      <c r="N7" s="59">
        <v>3281476</v>
      </c>
      <c r="O7" s="59">
        <v>1934247</v>
      </c>
      <c r="P7" s="59">
        <v>3727535</v>
      </c>
      <c r="Q7" s="59">
        <v>8943258</v>
      </c>
      <c r="R7" s="59">
        <v>1666402</v>
      </c>
      <c r="S7" s="59">
        <v>2305020</v>
      </c>
      <c r="T7" s="59">
        <v>3343706</v>
      </c>
      <c r="U7" s="59">
        <v>7315128</v>
      </c>
      <c r="V7" s="59">
        <v>33276936</v>
      </c>
      <c r="W7" s="59">
        <v>35000000</v>
      </c>
      <c r="X7" s="59">
        <v>-1723064</v>
      </c>
      <c r="Y7" s="60">
        <v>-4.92</v>
      </c>
      <c r="Z7" s="61">
        <v>35000000</v>
      </c>
    </row>
    <row r="8" spans="1:26" ht="12.75">
      <c r="A8" s="57" t="s">
        <v>34</v>
      </c>
      <c r="B8" s="18">
        <v>7280000</v>
      </c>
      <c r="C8" s="18">
        <v>0</v>
      </c>
      <c r="D8" s="58">
        <v>482309000</v>
      </c>
      <c r="E8" s="59">
        <v>480708000</v>
      </c>
      <c r="F8" s="59">
        <v>184355000</v>
      </c>
      <c r="G8" s="59">
        <v>0</v>
      </c>
      <c r="H8" s="59">
        <v>1901244</v>
      </c>
      <c r="I8" s="59">
        <v>186256244</v>
      </c>
      <c r="J8" s="59">
        <v>821591</v>
      </c>
      <c r="K8" s="59">
        <v>4876880</v>
      </c>
      <c r="L8" s="59">
        <v>147484000</v>
      </c>
      <c r="M8" s="59">
        <v>153182471</v>
      </c>
      <c r="N8" s="59">
        <v>12905143</v>
      </c>
      <c r="O8" s="59">
        <v>4425948</v>
      </c>
      <c r="P8" s="59">
        <v>111752367</v>
      </c>
      <c r="Q8" s="59">
        <v>129083458</v>
      </c>
      <c r="R8" s="59">
        <v>1184577</v>
      </c>
      <c r="S8" s="59">
        <v>1971175</v>
      </c>
      <c r="T8" s="59">
        <v>9030075</v>
      </c>
      <c r="U8" s="59">
        <v>12185827</v>
      </c>
      <c r="V8" s="59">
        <v>480708000</v>
      </c>
      <c r="W8" s="59">
        <v>480708000</v>
      </c>
      <c r="X8" s="59">
        <v>0</v>
      </c>
      <c r="Y8" s="60">
        <v>0</v>
      </c>
      <c r="Z8" s="61">
        <v>480708000</v>
      </c>
    </row>
    <row r="9" spans="1:26" ht="12.75">
      <c r="A9" s="57" t="s">
        <v>35</v>
      </c>
      <c r="B9" s="18">
        <v>23930979</v>
      </c>
      <c r="C9" s="18">
        <v>0</v>
      </c>
      <c r="D9" s="58">
        <v>113511540</v>
      </c>
      <c r="E9" s="59">
        <v>87936250</v>
      </c>
      <c r="F9" s="59">
        <v>7169464</v>
      </c>
      <c r="G9" s="59">
        <v>5242933</v>
      </c>
      <c r="H9" s="59">
        <v>4905148</v>
      </c>
      <c r="I9" s="59">
        <v>17317545</v>
      </c>
      <c r="J9" s="59">
        <v>6101466</v>
      </c>
      <c r="K9" s="59">
        <v>4658495</v>
      </c>
      <c r="L9" s="59">
        <v>6420304</v>
      </c>
      <c r="M9" s="59">
        <v>17180265</v>
      </c>
      <c r="N9" s="59">
        <v>5823090</v>
      </c>
      <c r="O9" s="59">
        <v>4650846</v>
      </c>
      <c r="P9" s="59">
        <v>7071488</v>
      </c>
      <c r="Q9" s="59">
        <v>17545424</v>
      </c>
      <c r="R9" s="59">
        <v>3362488</v>
      </c>
      <c r="S9" s="59">
        <v>4579141</v>
      </c>
      <c r="T9" s="59">
        <v>4747356</v>
      </c>
      <c r="U9" s="59">
        <v>12688985</v>
      </c>
      <c r="V9" s="59">
        <v>64732219</v>
      </c>
      <c r="W9" s="59">
        <v>87936250</v>
      </c>
      <c r="X9" s="59">
        <v>-23204031</v>
      </c>
      <c r="Y9" s="60">
        <v>-26.39</v>
      </c>
      <c r="Z9" s="61">
        <v>87936250</v>
      </c>
    </row>
    <row r="10" spans="1:26" ht="20.25">
      <c r="A10" s="62" t="s">
        <v>109</v>
      </c>
      <c r="B10" s="63">
        <f>SUM(B5:B9)</f>
        <v>31210979</v>
      </c>
      <c r="C10" s="63">
        <f>SUM(C5:C9)</f>
        <v>0</v>
      </c>
      <c r="D10" s="64">
        <f aca="true" t="shared" si="0" ref="D10:Z10">SUM(D5:D9)</f>
        <v>747528510</v>
      </c>
      <c r="E10" s="65">
        <f t="shared" si="0"/>
        <v>726379302</v>
      </c>
      <c r="F10" s="65">
        <f t="shared" si="0"/>
        <v>202872819</v>
      </c>
      <c r="G10" s="65">
        <f t="shared" si="0"/>
        <v>18920134</v>
      </c>
      <c r="H10" s="65">
        <f t="shared" si="0"/>
        <v>19866969</v>
      </c>
      <c r="I10" s="65">
        <f t="shared" si="0"/>
        <v>241659922</v>
      </c>
      <c r="J10" s="65">
        <f t="shared" si="0"/>
        <v>20318739</v>
      </c>
      <c r="K10" s="65">
        <f t="shared" si="0"/>
        <v>21421001</v>
      </c>
      <c r="L10" s="65">
        <f t="shared" si="0"/>
        <v>167850518</v>
      </c>
      <c r="M10" s="65">
        <f t="shared" si="0"/>
        <v>209590258</v>
      </c>
      <c r="N10" s="65">
        <f t="shared" si="0"/>
        <v>32232545</v>
      </c>
      <c r="O10" s="65">
        <f t="shared" si="0"/>
        <v>21552122</v>
      </c>
      <c r="P10" s="65">
        <f t="shared" si="0"/>
        <v>133137242</v>
      </c>
      <c r="Q10" s="65">
        <f t="shared" si="0"/>
        <v>186921909</v>
      </c>
      <c r="R10" s="65">
        <f t="shared" si="0"/>
        <v>16612178</v>
      </c>
      <c r="S10" s="65">
        <f t="shared" si="0"/>
        <v>19411465</v>
      </c>
      <c r="T10" s="65">
        <f t="shared" si="0"/>
        <v>30892620</v>
      </c>
      <c r="U10" s="65">
        <f t="shared" si="0"/>
        <v>66916263</v>
      </c>
      <c r="V10" s="65">
        <f t="shared" si="0"/>
        <v>705088352</v>
      </c>
      <c r="W10" s="65">
        <f t="shared" si="0"/>
        <v>726379302</v>
      </c>
      <c r="X10" s="65">
        <f t="shared" si="0"/>
        <v>-21290950</v>
      </c>
      <c r="Y10" s="66">
        <f>+IF(W10&lt;&gt;0,(X10/W10)*100,0)</f>
        <v>-2.931106371199988</v>
      </c>
      <c r="Z10" s="67">
        <f t="shared" si="0"/>
        <v>726379302</v>
      </c>
    </row>
    <row r="11" spans="1:26" ht="12.75">
      <c r="A11" s="57" t="s">
        <v>36</v>
      </c>
      <c r="B11" s="18">
        <v>84247354</v>
      </c>
      <c r="C11" s="18">
        <v>0</v>
      </c>
      <c r="D11" s="58">
        <v>274560542</v>
      </c>
      <c r="E11" s="59">
        <v>285496142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-137</v>
      </c>
      <c r="L11" s="59">
        <v>0</v>
      </c>
      <c r="M11" s="59">
        <v>-137</v>
      </c>
      <c r="N11" s="59">
        <v>63596948</v>
      </c>
      <c r="O11" s="59">
        <v>88850280</v>
      </c>
      <c r="P11" s="59">
        <v>22621319</v>
      </c>
      <c r="Q11" s="59">
        <v>175068547</v>
      </c>
      <c r="R11" s="59">
        <v>3859034</v>
      </c>
      <c r="S11" s="59">
        <v>40905459</v>
      </c>
      <c r="T11" s="59">
        <v>60715654</v>
      </c>
      <c r="U11" s="59">
        <v>105480147</v>
      </c>
      <c r="V11" s="59">
        <v>280548557</v>
      </c>
      <c r="W11" s="59">
        <v>285496142</v>
      </c>
      <c r="X11" s="59">
        <v>-4947585</v>
      </c>
      <c r="Y11" s="60">
        <v>-1.73</v>
      </c>
      <c r="Z11" s="61">
        <v>285496142</v>
      </c>
    </row>
    <row r="12" spans="1:26" ht="12.75">
      <c r="A12" s="57" t="s">
        <v>37</v>
      </c>
      <c r="B12" s="18">
        <v>0</v>
      </c>
      <c r="C12" s="18">
        <v>0</v>
      </c>
      <c r="D12" s="58">
        <v>35199721</v>
      </c>
      <c r="E12" s="59">
        <v>35199721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9974511</v>
      </c>
      <c r="O12" s="59">
        <v>9800354</v>
      </c>
      <c r="P12" s="59">
        <v>2474028</v>
      </c>
      <c r="Q12" s="59">
        <v>22248893</v>
      </c>
      <c r="R12" s="59">
        <v>0</v>
      </c>
      <c r="S12" s="59">
        <v>0</v>
      </c>
      <c r="T12" s="59">
        <v>8381084</v>
      </c>
      <c r="U12" s="59">
        <v>8381084</v>
      </c>
      <c r="V12" s="59">
        <v>30629977</v>
      </c>
      <c r="W12" s="59">
        <v>35199721</v>
      </c>
      <c r="X12" s="59">
        <v>-4569744</v>
      </c>
      <c r="Y12" s="60">
        <v>-12.98</v>
      </c>
      <c r="Z12" s="61">
        <v>35199721</v>
      </c>
    </row>
    <row r="13" spans="1:26" ht="12.75">
      <c r="A13" s="57" t="s">
        <v>110</v>
      </c>
      <c r="B13" s="18">
        <v>34528078</v>
      </c>
      <c r="C13" s="18">
        <v>0</v>
      </c>
      <c r="D13" s="58">
        <v>58000000</v>
      </c>
      <c r="E13" s="59">
        <v>56835000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24982561</v>
      </c>
      <c r="M13" s="59">
        <v>24982561</v>
      </c>
      <c r="N13" s="59">
        <v>0</v>
      </c>
      <c r="O13" s="59">
        <v>8327521</v>
      </c>
      <c r="P13" s="59">
        <v>0</v>
      </c>
      <c r="Q13" s="59">
        <v>8327521</v>
      </c>
      <c r="R13" s="59">
        <v>0</v>
      </c>
      <c r="S13" s="59">
        <v>12491279</v>
      </c>
      <c r="T13" s="59">
        <v>0</v>
      </c>
      <c r="U13" s="59">
        <v>12491279</v>
      </c>
      <c r="V13" s="59">
        <v>45801361</v>
      </c>
      <c r="W13" s="59">
        <v>56835000</v>
      </c>
      <c r="X13" s="59">
        <v>-11033639</v>
      </c>
      <c r="Y13" s="60">
        <v>-19.41</v>
      </c>
      <c r="Z13" s="61">
        <v>56835000</v>
      </c>
    </row>
    <row r="14" spans="1:26" ht="12.75">
      <c r="A14" s="57" t="s">
        <v>38</v>
      </c>
      <c r="B14" s="18">
        <v>39429</v>
      </c>
      <c r="C14" s="18">
        <v>0</v>
      </c>
      <c r="D14" s="58">
        <v>0</v>
      </c>
      <c r="E14" s="59">
        <v>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2502</v>
      </c>
      <c r="P14" s="59">
        <v>0</v>
      </c>
      <c r="Q14" s="59">
        <v>2502</v>
      </c>
      <c r="R14" s="59">
        <v>0</v>
      </c>
      <c r="S14" s="59">
        <v>0</v>
      </c>
      <c r="T14" s="59">
        <v>0</v>
      </c>
      <c r="U14" s="59">
        <v>0</v>
      </c>
      <c r="V14" s="59">
        <v>2502</v>
      </c>
      <c r="W14" s="59">
        <v>50000</v>
      </c>
      <c r="X14" s="59">
        <v>-47498</v>
      </c>
      <c r="Y14" s="60">
        <v>-95</v>
      </c>
      <c r="Z14" s="61">
        <v>50000</v>
      </c>
    </row>
    <row r="15" spans="1:26" ht="12.75">
      <c r="A15" s="57" t="s">
        <v>39</v>
      </c>
      <c r="B15" s="18">
        <v>2563275</v>
      </c>
      <c r="C15" s="18">
        <v>0</v>
      </c>
      <c r="D15" s="58">
        <v>31647150</v>
      </c>
      <c r="E15" s="59">
        <v>12098139</v>
      </c>
      <c r="F15" s="59">
        <v>488080</v>
      </c>
      <c r="G15" s="59">
        <v>1425896</v>
      </c>
      <c r="H15" s="59">
        <v>1425125</v>
      </c>
      <c r="I15" s="59">
        <v>3339101</v>
      </c>
      <c r="J15" s="59">
        <v>1540356</v>
      </c>
      <c r="K15" s="59">
        <v>1559014</v>
      </c>
      <c r="L15" s="59">
        <v>314343</v>
      </c>
      <c r="M15" s="59">
        <v>3413713</v>
      </c>
      <c r="N15" s="59">
        <v>1062513</v>
      </c>
      <c r="O15" s="59">
        <v>-2107253</v>
      </c>
      <c r="P15" s="59">
        <v>618152</v>
      </c>
      <c r="Q15" s="59">
        <v>-426588</v>
      </c>
      <c r="R15" s="59">
        <v>0</v>
      </c>
      <c r="S15" s="59">
        <v>-182905</v>
      </c>
      <c r="T15" s="59">
        <v>1031212</v>
      </c>
      <c r="U15" s="59">
        <v>848307</v>
      </c>
      <c r="V15" s="59">
        <v>7174533</v>
      </c>
      <c r="W15" s="59">
        <v>12098139</v>
      </c>
      <c r="X15" s="59">
        <v>-4923606</v>
      </c>
      <c r="Y15" s="60">
        <v>-40.7</v>
      </c>
      <c r="Z15" s="61">
        <v>12098139</v>
      </c>
    </row>
    <row r="16" spans="1:26" ht="12.75">
      <c r="A16" s="57" t="s">
        <v>34</v>
      </c>
      <c r="B16" s="18">
        <v>0</v>
      </c>
      <c r="C16" s="18">
        <v>0</v>
      </c>
      <c r="D16" s="58">
        <v>13560000</v>
      </c>
      <c r="E16" s="59">
        <v>14960000</v>
      </c>
      <c r="F16" s="59">
        <v>1405998</v>
      </c>
      <c r="G16" s="59">
        <v>380521</v>
      </c>
      <c r="H16" s="59">
        <v>898713</v>
      </c>
      <c r="I16" s="59">
        <v>2685232</v>
      </c>
      <c r="J16" s="59">
        <v>949997</v>
      </c>
      <c r="K16" s="59">
        <v>889500</v>
      </c>
      <c r="L16" s="59">
        <v>213680</v>
      </c>
      <c r="M16" s="59">
        <v>2053177</v>
      </c>
      <c r="N16" s="59">
        <v>242352</v>
      </c>
      <c r="O16" s="59">
        <v>577871</v>
      </c>
      <c r="P16" s="59">
        <v>254662</v>
      </c>
      <c r="Q16" s="59">
        <v>1074885</v>
      </c>
      <c r="R16" s="59">
        <v>0</v>
      </c>
      <c r="S16" s="59">
        <v>1696274</v>
      </c>
      <c r="T16" s="59">
        <v>-1063749</v>
      </c>
      <c r="U16" s="59">
        <v>632525</v>
      </c>
      <c r="V16" s="59">
        <v>6445819</v>
      </c>
      <c r="W16" s="59">
        <v>14960000</v>
      </c>
      <c r="X16" s="59">
        <v>-8514181</v>
      </c>
      <c r="Y16" s="60">
        <v>-56.91</v>
      </c>
      <c r="Z16" s="61">
        <v>14960000</v>
      </c>
    </row>
    <row r="17" spans="1:26" ht="12.75">
      <c r="A17" s="57" t="s">
        <v>40</v>
      </c>
      <c r="B17" s="18">
        <v>37226909</v>
      </c>
      <c r="C17" s="18">
        <v>0</v>
      </c>
      <c r="D17" s="58">
        <v>263561076</v>
      </c>
      <c r="E17" s="59">
        <v>252073590</v>
      </c>
      <c r="F17" s="59">
        <v>4967199</v>
      </c>
      <c r="G17" s="59">
        <v>7800826</v>
      </c>
      <c r="H17" s="59">
        <v>7693846</v>
      </c>
      <c r="I17" s="59">
        <v>20461871</v>
      </c>
      <c r="J17" s="59">
        <v>8714747</v>
      </c>
      <c r="K17" s="59">
        <v>21470810</v>
      </c>
      <c r="L17" s="59">
        <v>16003584</v>
      </c>
      <c r="M17" s="59">
        <v>46189141</v>
      </c>
      <c r="N17" s="59">
        <v>30034220</v>
      </c>
      <c r="O17" s="59">
        <v>10787143</v>
      </c>
      <c r="P17" s="59">
        <v>9622667</v>
      </c>
      <c r="Q17" s="59">
        <v>50444030</v>
      </c>
      <c r="R17" s="59">
        <v>8252728</v>
      </c>
      <c r="S17" s="59">
        <v>8068889</v>
      </c>
      <c r="T17" s="59">
        <v>76521975</v>
      </c>
      <c r="U17" s="59">
        <v>92843592</v>
      </c>
      <c r="V17" s="59">
        <v>209938634</v>
      </c>
      <c r="W17" s="59">
        <v>252073590</v>
      </c>
      <c r="X17" s="59">
        <v>-42134956</v>
      </c>
      <c r="Y17" s="60">
        <v>-16.72</v>
      </c>
      <c r="Z17" s="61">
        <v>252073590</v>
      </c>
    </row>
    <row r="18" spans="1:26" ht="12.75">
      <c r="A18" s="68" t="s">
        <v>41</v>
      </c>
      <c r="B18" s="69">
        <f>SUM(B11:B17)</f>
        <v>158605045</v>
      </c>
      <c r="C18" s="69">
        <f>SUM(C11:C17)</f>
        <v>0</v>
      </c>
      <c r="D18" s="70">
        <f aca="true" t="shared" si="1" ref="D18:Z18">SUM(D11:D17)</f>
        <v>676528489</v>
      </c>
      <c r="E18" s="71">
        <f t="shared" si="1"/>
        <v>656712592</v>
      </c>
      <c r="F18" s="71">
        <f t="shared" si="1"/>
        <v>6861277</v>
      </c>
      <c r="G18" s="71">
        <f t="shared" si="1"/>
        <v>9607243</v>
      </c>
      <c r="H18" s="71">
        <f t="shared" si="1"/>
        <v>10017684</v>
      </c>
      <c r="I18" s="71">
        <f t="shared" si="1"/>
        <v>26486204</v>
      </c>
      <c r="J18" s="71">
        <f t="shared" si="1"/>
        <v>11205100</v>
      </c>
      <c r="K18" s="71">
        <f t="shared" si="1"/>
        <v>23919187</v>
      </c>
      <c r="L18" s="71">
        <f t="shared" si="1"/>
        <v>41514168</v>
      </c>
      <c r="M18" s="71">
        <f t="shared" si="1"/>
        <v>76638455</v>
      </c>
      <c r="N18" s="71">
        <f t="shared" si="1"/>
        <v>104910544</v>
      </c>
      <c r="O18" s="71">
        <f t="shared" si="1"/>
        <v>116238418</v>
      </c>
      <c r="P18" s="71">
        <f t="shared" si="1"/>
        <v>35590828</v>
      </c>
      <c r="Q18" s="71">
        <f t="shared" si="1"/>
        <v>256739790</v>
      </c>
      <c r="R18" s="71">
        <f t="shared" si="1"/>
        <v>12111762</v>
      </c>
      <c r="S18" s="71">
        <f t="shared" si="1"/>
        <v>62978996</v>
      </c>
      <c r="T18" s="71">
        <f t="shared" si="1"/>
        <v>145586176</v>
      </c>
      <c r="U18" s="71">
        <f t="shared" si="1"/>
        <v>220676934</v>
      </c>
      <c r="V18" s="71">
        <f t="shared" si="1"/>
        <v>580541383</v>
      </c>
      <c r="W18" s="71">
        <f t="shared" si="1"/>
        <v>656712592</v>
      </c>
      <c r="X18" s="71">
        <f t="shared" si="1"/>
        <v>-76171209</v>
      </c>
      <c r="Y18" s="66">
        <f>+IF(W18&lt;&gt;0,(X18/W18)*100,0)</f>
        <v>-11.598865306971302</v>
      </c>
      <c r="Z18" s="72">
        <f t="shared" si="1"/>
        <v>656712592</v>
      </c>
    </row>
    <row r="19" spans="1:26" ht="12.75">
      <c r="A19" s="68" t="s">
        <v>42</v>
      </c>
      <c r="B19" s="73">
        <f>+B10-B18</f>
        <v>-127394066</v>
      </c>
      <c r="C19" s="73">
        <f>+C10-C18</f>
        <v>0</v>
      </c>
      <c r="D19" s="74">
        <f aca="true" t="shared" si="2" ref="D19:Z19">+D10-D18</f>
        <v>71000021</v>
      </c>
      <c r="E19" s="75">
        <f t="shared" si="2"/>
        <v>69666710</v>
      </c>
      <c r="F19" s="75">
        <f t="shared" si="2"/>
        <v>196011542</v>
      </c>
      <c r="G19" s="75">
        <f t="shared" si="2"/>
        <v>9312891</v>
      </c>
      <c r="H19" s="75">
        <f t="shared" si="2"/>
        <v>9849285</v>
      </c>
      <c r="I19" s="75">
        <f t="shared" si="2"/>
        <v>215173718</v>
      </c>
      <c r="J19" s="75">
        <f t="shared" si="2"/>
        <v>9113639</v>
      </c>
      <c r="K19" s="75">
        <f t="shared" si="2"/>
        <v>-2498186</v>
      </c>
      <c r="L19" s="75">
        <f t="shared" si="2"/>
        <v>126336350</v>
      </c>
      <c r="M19" s="75">
        <f t="shared" si="2"/>
        <v>132951803</v>
      </c>
      <c r="N19" s="75">
        <f t="shared" si="2"/>
        <v>-72677999</v>
      </c>
      <c r="O19" s="75">
        <f t="shared" si="2"/>
        <v>-94686296</v>
      </c>
      <c r="P19" s="75">
        <f t="shared" si="2"/>
        <v>97546414</v>
      </c>
      <c r="Q19" s="75">
        <f t="shared" si="2"/>
        <v>-69817881</v>
      </c>
      <c r="R19" s="75">
        <f t="shared" si="2"/>
        <v>4500416</v>
      </c>
      <c r="S19" s="75">
        <f t="shared" si="2"/>
        <v>-43567531</v>
      </c>
      <c r="T19" s="75">
        <f t="shared" si="2"/>
        <v>-114693556</v>
      </c>
      <c r="U19" s="75">
        <f t="shared" si="2"/>
        <v>-153760671</v>
      </c>
      <c r="V19" s="75">
        <f t="shared" si="2"/>
        <v>124546969</v>
      </c>
      <c r="W19" s="75">
        <f>IF(E10=E18,0,W10-W18)</f>
        <v>69666710</v>
      </c>
      <c r="X19" s="75">
        <f t="shared" si="2"/>
        <v>54880259</v>
      </c>
      <c r="Y19" s="76">
        <f>+IF(W19&lt;&gt;0,(X19/W19)*100,0)</f>
        <v>78.77544238848081</v>
      </c>
      <c r="Z19" s="77">
        <f t="shared" si="2"/>
        <v>69666710</v>
      </c>
    </row>
    <row r="20" spans="1:26" ht="20.25">
      <c r="A20" s="78" t="s">
        <v>43</v>
      </c>
      <c r="B20" s="79">
        <v>112823000</v>
      </c>
      <c r="C20" s="79">
        <v>0</v>
      </c>
      <c r="D20" s="80">
        <v>99383000</v>
      </c>
      <c r="E20" s="81">
        <v>99383000</v>
      </c>
      <c r="F20" s="81">
        <v>0</v>
      </c>
      <c r="G20" s="81">
        <v>0</v>
      </c>
      <c r="H20" s="81">
        <v>27249640</v>
      </c>
      <c r="I20" s="81">
        <v>27249640</v>
      </c>
      <c r="J20" s="81">
        <v>14793562</v>
      </c>
      <c r="K20" s="81">
        <v>20030015</v>
      </c>
      <c r="L20" s="81">
        <v>0</v>
      </c>
      <c r="M20" s="81">
        <v>34823577</v>
      </c>
      <c r="N20" s="81">
        <v>28721225</v>
      </c>
      <c r="O20" s="81">
        <v>5382764</v>
      </c>
      <c r="P20" s="81">
        <v>2661823</v>
      </c>
      <c r="Q20" s="81">
        <v>36765812</v>
      </c>
      <c r="R20" s="81">
        <v>543971</v>
      </c>
      <c r="S20" s="81">
        <v>0</v>
      </c>
      <c r="T20" s="81">
        <v>0</v>
      </c>
      <c r="U20" s="81">
        <v>543971</v>
      </c>
      <c r="V20" s="81">
        <v>99383000</v>
      </c>
      <c r="W20" s="81">
        <v>99383000</v>
      </c>
      <c r="X20" s="81">
        <v>0</v>
      </c>
      <c r="Y20" s="82">
        <v>0</v>
      </c>
      <c r="Z20" s="83">
        <v>99383000</v>
      </c>
    </row>
    <row r="21" spans="1:26" ht="41.25">
      <c r="A21" s="84" t="s">
        <v>111</v>
      </c>
      <c r="B21" s="85">
        <v>0</v>
      </c>
      <c r="C21" s="85">
        <v>0</v>
      </c>
      <c r="D21" s="86">
        <v>0</v>
      </c>
      <c r="E21" s="87">
        <v>0</v>
      </c>
      <c r="F21" s="87">
        <v>-4952</v>
      </c>
      <c r="G21" s="87">
        <v>0</v>
      </c>
      <c r="H21" s="87">
        <v>-1752</v>
      </c>
      <c r="I21" s="87">
        <v>-6704</v>
      </c>
      <c r="J21" s="87">
        <v>0</v>
      </c>
      <c r="K21" s="87">
        <v>0</v>
      </c>
      <c r="L21" s="87">
        <v>0</v>
      </c>
      <c r="M21" s="87">
        <v>0</v>
      </c>
      <c r="N21" s="87">
        <v>-6482</v>
      </c>
      <c r="O21" s="87">
        <v>-5904</v>
      </c>
      <c r="P21" s="87">
        <v>-1595</v>
      </c>
      <c r="Q21" s="87">
        <v>-13981</v>
      </c>
      <c r="R21" s="87">
        <v>0</v>
      </c>
      <c r="S21" s="87">
        <v>0</v>
      </c>
      <c r="T21" s="87">
        <v>20684</v>
      </c>
      <c r="U21" s="87">
        <v>20684</v>
      </c>
      <c r="V21" s="87">
        <v>-1</v>
      </c>
      <c r="W21" s="87">
        <v>0</v>
      </c>
      <c r="X21" s="87">
        <v>-1</v>
      </c>
      <c r="Y21" s="88">
        <v>0</v>
      </c>
      <c r="Z21" s="89">
        <v>0</v>
      </c>
    </row>
    <row r="22" spans="1:26" ht="12.75">
      <c r="A22" s="90" t="s">
        <v>112</v>
      </c>
      <c r="B22" s="91">
        <f>SUM(B19:B21)</f>
        <v>-14571066</v>
      </c>
      <c r="C22" s="91">
        <f>SUM(C19:C21)</f>
        <v>0</v>
      </c>
      <c r="D22" s="92">
        <f aca="true" t="shared" si="3" ref="D22:Z22">SUM(D19:D21)</f>
        <v>170383021</v>
      </c>
      <c r="E22" s="93">
        <f t="shared" si="3"/>
        <v>169049710</v>
      </c>
      <c r="F22" s="93">
        <f t="shared" si="3"/>
        <v>196006590</v>
      </c>
      <c r="G22" s="93">
        <f t="shared" si="3"/>
        <v>9312891</v>
      </c>
      <c r="H22" s="93">
        <f t="shared" si="3"/>
        <v>37097173</v>
      </c>
      <c r="I22" s="93">
        <f t="shared" si="3"/>
        <v>242416654</v>
      </c>
      <c r="J22" s="93">
        <f t="shared" si="3"/>
        <v>23907201</v>
      </c>
      <c r="K22" s="93">
        <f t="shared" si="3"/>
        <v>17531829</v>
      </c>
      <c r="L22" s="93">
        <f t="shared" si="3"/>
        <v>126336350</v>
      </c>
      <c r="M22" s="93">
        <f t="shared" si="3"/>
        <v>167775380</v>
      </c>
      <c r="N22" s="93">
        <f t="shared" si="3"/>
        <v>-43963256</v>
      </c>
      <c r="O22" s="93">
        <f t="shared" si="3"/>
        <v>-89309436</v>
      </c>
      <c r="P22" s="93">
        <f t="shared" si="3"/>
        <v>100206642</v>
      </c>
      <c r="Q22" s="93">
        <f t="shared" si="3"/>
        <v>-33066050</v>
      </c>
      <c r="R22" s="93">
        <f t="shared" si="3"/>
        <v>5044387</v>
      </c>
      <c r="S22" s="93">
        <f t="shared" si="3"/>
        <v>-43567531</v>
      </c>
      <c r="T22" s="93">
        <f t="shared" si="3"/>
        <v>-114672872</v>
      </c>
      <c r="U22" s="93">
        <f t="shared" si="3"/>
        <v>-153196016</v>
      </c>
      <c r="V22" s="93">
        <f t="shared" si="3"/>
        <v>223929968</v>
      </c>
      <c r="W22" s="93">
        <f t="shared" si="3"/>
        <v>169049710</v>
      </c>
      <c r="X22" s="93">
        <f t="shared" si="3"/>
        <v>54880258</v>
      </c>
      <c r="Y22" s="94">
        <f>+IF(W22&lt;&gt;0,(X22/W22)*100,0)</f>
        <v>32.463976424449356</v>
      </c>
      <c r="Z22" s="95">
        <f t="shared" si="3"/>
        <v>169049710</v>
      </c>
    </row>
    <row r="23" spans="1:26" ht="12.75">
      <c r="A23" s="84" t="s">
        <v>44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2.75">
      <c r="A24" s="96" t="s">
        <v>45</v>
      </c>
      <c r="B24" s="73">
        <f>SUM(B22:B23)</f>
        <v>-14571066</v>
      </c>
      <c r="C24" s="73">
        <f>SUM(C22:C23)</f>
        <v>0</v>
      </c>
      <c r="D24" s="74">
        <f aca="true" t="shared" si="4" ref="D24:Z24">SUM(D22:D23)</f>
        <v>170383021</v>
      </c>
      <c r="E24" s="75">
        <f t="shared" si="4"/>
        <v>169049710</v>
      </c>
      <c r="F24" s="75">
        <f t="shared" si="4"/>
        <v>196006590</v>
      </c>
      <c r="G24" s="75">
        <f t="shared" si="4"/>
        <v>9312891</v>
      </c>
      <c r="H24" s="75">
        <f t="shared" si="4"/>
        <v>37097173</v>
      </c>
      <c r="I24" s="75">
        <f t="shared" si="4"/>
        <v>242416654</v>
      </c>
      <c r="J24" s="75">
        <f t="shared" si="4"/>
        <v>23907201</v>
      </c>
      <c r="K24" s="75">
        <f t="shared" si="4"/>
        <v>17531829</v>
      </c>
      <c r="L24" s="75">
        <f t="shared" si="4"/>
        <v>126336350</v>
      </c>
      <c r="M24" s="75">
        <f t="shared" si="4"/>
        <v>167775380</v>
      </c>
      <c r="N24" s="75">
        <f t="shared" si="4"/>
        <v>-43963256</v>
      </c>
      <c r="O24" s="75">
        <f t="shared" si="4"/>
        <v>-89309436</v>
      </c>
      <c r="P24" s="75">
        <f t="shared" si="4"/>
        <v>100206642</v>
      </c>
      <c r="Q24" s="75">
        <f t="shared" si="4"/>
        <v>-33066050</v>
      </c>
      <c r="R24" s="75">
        <f t="shared" si="4"/>
        <v>5044387</v>
      </c>
      <c r="S24" s="75">
        <f t="shared" si="4"/>
        <v>-43567531</v>
      </c>
      <c r="T24" s="75">
        <f t="shared" si="4"/>
        <v>-114672872</v>
      </c>
      <c r="U24" s="75">
        <f t="shared" si="4"/>
        <v>-153196016</v>
      </c>
      <c r="V24" s="75">
        <f t="shared" si="4"/>
        <v>223929968</v>
      </c>
      <c r="W24" s="75">
        <f t="shared" si="4"/>
        <v>169049710</v>
      </c>
      <c r="X24" s="75">
        <f t="shared" si="4"/>
        <v>54880258</v>
      </c>
      <c r="Y24" s="76">
        <f>+IF(W24&lt;&gt;0,(X24/W24)*100,0)</f>
        <v>32.463976424449356</v>
      </c>
      <c r="Z24" s="77">
        <f t="shared" si="4"/>
        <v>169049710</v>
      </c>
    </row>
    <row r="25" spans="1:26" ht="4.5" customHeight="1">
      <c r="A25" s="97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8"/>
      <c r="Z25" s="99"/>
    </row>
    <row r="26" spans="1:26" ht="12.75">
      <c r="A26" s="100" t="s">
        <v>113</v>
      </c>
      <c r="B26" s="101"/>
      <c r="C26" s="101"/>
      <c r="D26" s="10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2.75">
      <c r="A27" s="68" t="s">
        <v>46</v>
      </c>
      <c r="B27" s="21">
        <v>105839909</v>
      </c>
      <c r="C27" s="21">
        <v>0</v>
      </c>
      <c r="D27" s="103">
        <v>170383000</v>
      </c>
      <c r="E27" s="104">
        <v>169049710</v>
      </c>
      <c r="F27" s="104">
        <v>4003923</v>
      </c>
      <c r="G27" s="104">
        <v>20804177</v>
      </c>
      <c r="H27" s="104">
        <v>14229281</v>
      </c>
      <c r="I27" s="104">
        <v>39037381</v>
      </c>
      <c r="J27" s="104">
        <v>22829673</v>
      </c>
      <c r="K27" s="104">
        <v>18028827</v>
      </c>
      <c r="L27" s="104">
        <v>19842411</v>
      </c>
      <c r="M27" s="104">
        <v>60700911</v>
      </c>
      <c r="N27" s="104">
        <v>12991909</v>
      </c>
      <c r="O27" s="104">
        <v>9580411</v>
      </c>
      <c r="P27" s="104">
        <v>9151084</v>
      </c>
      <c r="Q27" s="104">
        <v>31723404</v>
      </c>
      <c r="R27" s="104">
        <v>598134</v>
      </c>
      <c r="S27" s="104">
        <v>1788139</v>
      </c>
      <c r="T27" s="104">
        <v>17463214</v>
      </c>
      <c r="U27" s="104">
        <v>19849487</v>
      </c>
      <c r="V27" s="104">
        <v>151311183</v>
      </c>
      <c r="W27" s="104">
        <v>169049710</v>
      </c>
      <c r="X27" s="104">
        <v>-17738527</v>
      </c>
      <c r="Y27" s="105">
        <v>-10.49</v>
      </c>
      <c r="Z27" s="106">
        <v>169049710</v>
      </c>
    </row>
    <row r="28" spans="1:26" ht="12.75">
      <c r="A28" s="107" t="s">
        <v>47</v>
      </c>
      <c r="B28" s="18">
        <v>68029213</v>
      </c>
      <c r="C28" s="18">
        <v>0</v>
      </c>
      <c r="D28" s="58">
        <v>99383000</v>
      </c>
      <c r="E28" s="59">
        <v>86960764</v>
      </c>
      <c r="F28" s="59">
        <v>4003923</v>
      </c>
      <c r="G28" s="59">
        <v>17426471</v>
      </c>
      <c r="H28" s="59">
        <v>13189724</v>
      </c>
      <c r="I28" s="59">
        <v>34620118</v>
      </c>
      <c r="J28" s="59">
        <v>18222324</v>
      </c>
      <c r="K28" s="59">
        <v>9800314</v>
      </c>
      <c r="L28" s="59">
        <v>13899452</v>
      </c>
      <c r="M28" s="59">
        <v>41922090</v>
      </c>
      <c r="N28" s="59">
        <v>9568069</v>
      </c>
      <c r="O28" s="59">
        <v>3723008</v>
      </c>
      <c r="P28" s="59">
        <v>4544637</v>
      </c>
      <c r="Q28" s="59">
        <v>17835714</v>
      </c>
      <c r="R28" s="59">
        <v>0</v>
      </c>
      <c r="S28" s="59">
        <v>126990</v>
      </c>
      <c r="T28" s="59">
        <v>-9794491</v>
      </c>
      <c r="U28" s="59">
        <v>-9667501</v>
      </c>
      <c r="V28" s="59">
        <v>84710421</v>
      </c>
      <c r="W28" s="59">
        <v>86960764</v>
      </c>
      <c r="X28" s="59">
        <v>-2250343</v>
      </c>
      <c r="Y28" s="60">
        <v>-2.59</v>
      </c>
      <c r="Z28" s="61">
        <v>86960764</v>
      </c>
    </row>
    <row r="29" spans="1:26" ht="12.75">
      <c r="A29" s="57"/>
      <c r="B29" s="18"/>
      <c r="C29" s="18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</row>
    <row r="30" spans="1:26" ht="12.7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2.75">
      <c r="A31" s="57" t="s">
        <v>49</v>
      </c>
      <c r="B31" s="18">
        <v>15893011</v>
      </c>
      <c r="C31" s="18">
        <v>0</v>
      </c>
      <c r="D31" s="58">
        <v>71000000</v>
      </c>
      <c r="E31" s="59">
        <v>68888946</v>
      </c>
      <c r="F31" s="59">
        <v>0</v>
      </c>
      <c r="G31" s="59">
        <v>3377706</v>
      </c>
      <c r="H31" s="59">
        <v>482677</v>
      </c>
      <c r="I31" s="59">
        <v>3860383</v>
      </c>
      <c r="J31" s="59">
        <v>5164229</v>
      </c>
      <c r="K31" s="59">
        <v>8228513</v>
      </c>
      <c r="L31" s="59">
        <v>5942959</v>
      </c>
      <c r="M31" s="59">
        <v>19335701</v>
      </c>
      <c r="N31" s="59">
        <v>3423840</v>
      </c>
      <c r="O31" s="59">
        <v>5857403</v>
      </c>
      <c r="P31" s="59">
        <v>4606447</v>
      </c>
      <c r="Q31" s="59">
        <v>13887690</v>
      </c>
      <c r="R31" s="59">
        <v>598134</v>
      </c>
      <c r="S31" s="59">
        <v>1661149</v>
      </c>
      <c r="T31" s="59">
        <v>21297099</v>
      </c>
      <c r="U31" s="59">
        <v>23556382</v>
      </c>
      <c r="V31" s="59">
        <v>60640156</v>
      </c>
      <c r="W31" s="59">
        <v>68888946</v>
      </c>
      <c r="X31" s="59">
        <v>-8248790</v>
      </c>
      <c r="Y31" s="60">
        <v>-11.97</v>
      </c>
      <c r="Z31" s="61">
        <v>68888946</v>
      </c>
    </row>
    <row r="32" spans="1:26" ht="12.75">
      <c r="A32" s="68" t="s">
        <v>50</v>
      </c>
      <c r="B32" s="21">
        <f>SUM(B28:B31)</f>
        <v>83922224</v>
      </c>
      <c r="C32" s="21">
        <f>SUM(C28:C31)</f>
        <v>0</v>
      </c>
      <c r="D32" s="103">
        <f aca="true" t="shared" si="5" ref="D32:Z32">SUM(D28:D31)</f>
        <v>170383000</v>
      </c>
      <c r="E32" s="104">
        <f t="shared" si="5"/>
        <v>155849710</v>
      </c>
      <c r="F32" s="104">
        <f t="shared" si="5"/>
        <v>4003923</v>
      </c>
      <c r="G32" s="104">
        <f t="shared" si="5"/>
        <v>20804177</v>
      </c>
      <c r="H32" s="104">
        <f t="shared" si="5"/>
        <v>13672401</v>
      </c>
      <c r="I32" s="104">
        <f t="shared" si="5"/>
        <v>38480501</v>
      </c>
      <c r="J32" s="104">
        <f t="shared" si="5"/>
        <v>23386553</v>
      </c>
      <c r="K32" s="104">
        <f t="shared" si="5"/>
        <v>18028827</v>
      </c>
      <c r="L32" s="104">
        <f t="shared" si="5"/>
        <v>19842411</v>
      </c>
      <c r="M32" s="104">
        <f t="shared" si="5"/>
        <v>61257791</v>
      </c>
      <c r="N32" s="104">
        <f t="shared" si="5"/>
        <v>12991909</v>
      </c>
      <c r="O32" s="104">
        <f t="shared" si="5"/>
        <v>9580411</v>
      </c>
      <c r="P32" s="104">
        <f t="shared" si="5"/>
        <v>9151084</v>
      </c>
      <c r="Q32" s="104">
        <f t="shared" si="5"/>
        <v>31723404</v>
      </c>
      <c r="R32" s="104">
        <f t="shared" si="5"/>
        <v>598134</v>
      </c>
      <c r="S32" s="104">
        <f t="shared" si="5"/>
        <v>1788139</v>
      </c>
      <c r="T32" s="104">
        <f t="shared" si="5"/>
        <v>11502608</v>
      </c>
      <c r="U32" s="104">
        <f t="shared" si="5"/>
        <v>13888881</v>
      </c>
      <c r="V32" s="104">
        <f t="shared" si="5"/>
        <v>145350577</v>
      </c>
      <c r="W32" s="104">
        <f t="shared" si="5"/>
        <v>155849710</v>
      </c>
      <c r="X32" s="104">
        <f t="shared" si="5"/>
        <v>-10499133</v>
      </c>
      <c r="Y32" s="105">
        <f>+IF(W32&lt;&gt;0,(X32/W32)*100,0)</f>
        <v>-6.736703584498168</v>
      </c>
      <c r="Z32" s="106">
        <f t="shared" si="5"/>
        <v>155849710</v>
      </c>
    </row>
    <row r="33" spans="1:26" ht="4.5" customHeight="1">
      <c r="A33" s="68"/>
      <c r="B33" s="108"/>
      <c r="C33" s="108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1"/>
      <c r="Z33" s="112"/>
    </row>
    <row r="34" spans="1:26" ht="12.75">
      <c r="A34" s="100" t="s">
        <v>51</v>
      </c>
      <c r="B34" s="101"/>
      <c r="C34" s="101"/>
      <c r="D34" s="10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2.75">
      <c r="A35" s="57" t="s">
        <v>52</v>
      </c>
      <c r="B35" s="18">
        <v>-219676460</v>
      </c>
      <c r="C35" s="18">
        <v>0</v>
      </c>
      <c r="D35" s="58">
        <v>38</v>
      </c>
      <c r="E35" s="59">
        <v>620549532</v>
      </c>
      <c r="F35" s="59">
        <v>786372613</v>
      </c>
      <c r="G35" s="59">
        <v>-36114532</v>
      </c>
      <c r="H35" s="59">
        <v>-28539855</v>
      </c>
      <c r="I35" s="59">
        <v>721718226</v>
      </c>
      <c r="J35" s="59">
        <v>-36329182</v>
      </c>
      <c r="K35" s="59">
        <v>-39331277</v>
      </c>
      <c r="L35" s="59">
        <v>140881401</v>
      </c>
      <c r="M35" s="59">
        <v>65220942</v>
      </c>
      <c r="N35" s="59">
        <v>-38984949</v>
      </c>
      <c r="O35" s="59">
        <v>-13418215</v>
      </c>
      <c r="P35" s="59">
        <v>113608732</v>
      </c>
      <c r="Q35" s="59">
        <v>61205568</v>
      </c>
      <c r="R35" s="59">
        <v>-17551443</v>
      </c>
      <c r="S35" s="59">
        <v>-21228904</v>
      </c>
      <c r="T35" s="59">
        <v>-82890613</v>
      </c>
      <c r="U35" s="59">
        <v>-121670960</v>
      </c>
      <c r="V35" s="59">
        <v>726473776</v>
      </c>
      <c r="W35" s="59">
        <v>620549532</v>
      </c>
      <c r="X35" s="59">
        <v>105924244</v>
      </c>
      <c r="Y35" s="60">
        <v>17.07</v>
      </c>
      <c r="Z35" s="61">
        <v>620549532</v>
      </c>
    </row>
    <row r="36" spans="1:26" ht="12.75">
      <c r="A36" s="57" t="s">
        <v>53</v>
      </c>
      <c r="B36" s="18">
        <v>884570372</v>
      </c>
      <c r="C36" s="18">
        <v>0</v>
      </c>
      <c r="D36" s="58">
        <v>170383000</v>
      </c>
      <c r="E36" s="59">
        <v>1632560131</v>
      </c>
      <c r="F36" s="59">
        <v>1510453459</v>
      </c>
      <c r="G36" s="59">
        <v>20804177</v>
      </c>
      <c r="H36" s="59">
        <v>14229281</v>
      </c>
      <c r="I36" s="59">
        <v>1545486917</v>
      </c>
      <c r="J36" s="59">
        <v>22829673</v>
      </c>
      <c r="K36" s="59">
        <v>18028827</v>
      </c>
      <c r="L36" s="59">
        <v>-5140151</v>
      </c>
      <c r="M36" s="59">
        <v>35718349</v>
      </c>
      <c r="N36" s="59">
        <v>12991909</v>
      </c>
      <c r="O36" s="59">
        <v>1252890</v>
      </c>
      <c r="P36" s="59">
        <v>9151084</v>
      </c>
      <c r="Q36" s="59">
        <v>23395883</v>
      </c>
      <c r="R36" s="59">
        <v>598134</v>
      </c>
      <c r="S36" s="59">
        <v>-10703140</v>
      </c>
      <c r="T36" s="59">
        <v>17463214</v>
      </c>
      <c r="U36" s="59">
        <v>7358208</v>
      </c>
      <c r="V36" s="59">
        <v>1611959357</v>
      </c>
      <c r="W36" s="59">
        <v>1632560131</v>
      </c>
      <c r="X36" s="59">
        <v>-20600774</v>
      </c>
      <c r="Y36" s="60">
        <v>-1.26</v>
      </c>
      <c r="Z36" s="61">
        <v>1632560131</v>
      </c>
    </row>
    <row r="37" spans="1:26" ht="12.75">
      <c r="A37" s="57" t="s">
        <v>54</v>
      </c>
      <c r="B37" s="18">
        <v>97844405</v>
      </c>
      <c r="C37" s="18">
        <v>0</v>
      </c>
      <c r="D37" s="58">
        <v>0</v>
      </c>
      <c r="E37" s="59">
        <v>123510923</v>
      </c>
      <c r="F37" s="59">
        <v>113466624</v>
      </c>
      <c r="G37" s="59">
        <v>-24623246</v>
      </c>
      <c r="H37" s="59">
        <v>-51407750</v>
      </c>
      <c r="I37" s="59">
        <v>37435628</v>
      </c>
      <c r="J37" s="59">
        <v>-37406710</v>
      </c>
      <c r="K37" s="59">
        <v>-38834282</v>
      </c>
      <c r="L37" s="59">
        <v>9404902</v>
      </c>
      <c r="M37" s="59">
        <v>-66836090</v>
      </c>
      <c r="N37" s="59">
        <v>17970215</v>
      </c>
      <c r="O37" s="59">
        <v>77158150</v>
      </c>
      <c r="P37" s="59">
        <v>22553173</v>
      </c>
      <c r="Q37" s="59">
        <v>117681538</v>
      </c>
      <c r="R37" s="59">
        <v>-21997699</v>
      </c>
      <c r="S37" s="59">
        <v>13940338</v>
      </c>
      <c r="T37" s="59">
        <v>50166051</v>
      </c>
      <c r="U37" s="59">
        <v>42108690</v>
      </c>
      <c r="V37" s="59">
        <v>130389766</v>
      </c>
      <c r="W37" s="59">
        <v>123510923</v>
      </c>
      <c r="X37" s="59">
        <v>6878843</v>
      </c>
      <c r="Y37" s="60">
        <v>5.57</v>
      </c>
      <c r="Z37" s="61">
        <v>123510923</v>
      </c>
    </row>
    <row r="38" spans="1:26" ht="12.75">
      <c r="A38" s="57" t="s">
        <v>55</v>
      </c>
      <c r="B38" s="18">
        <v>-430877</v>
      </c>
      <c r="C38" s="18">
        <v>0</v>
      </c>
      <c r="D38" s="58">
        <v>0</v>
      </c>
      <c r="E38" s="59">
        <v>40961183</v>
      </c>
      <c r="F38" s="59">
        <v>-488400</v>
      </c>
      <c r="G38" s="59">
        <v>0</v>
      </c>
      <c r="H38" s="59">
        <v>0</v>
      </c>
      <c r="I38" s="59">
        <v>-488400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1250785</v>
      </c>
      <c r="U38" s="59">
        <v>1250785</v>
      </c>
      <c r="V38" s="59">
        <v>762385</v>
      </c>
      <c r="W38" s="59">
        <v>40961183</v>
      </c>
      <c r="X38" s="59">
        <v>-40198798</v>
      </c>
      <c r="Y38" s="60">
        <v>-98.14</v>
      </c>
      <c r="Z38" s="61">
        <v>40961183</v>
      </c>
    </row>
    <row r="39" spans="1:26" ht="12.75">
      <c r="A39" s="57" t="s">
        <v>56</v>
      </c>
      <c r="B39" s="18">
        <v>1738396904</v>
      </c>
      <c r="C39" s="18">
        <v>0</v>
      </c>
      <c r="D39" s="58">
        <v>0</v>
      </c>
      <c r="E39" s="59">
        <v>1918254521</v>
      </c>
      <c r="F39" s="59">
        <v>1987841254</v>
      </c>
      <c r="G39" s="59">
        <v>0</v>
      </c>
      <c r="H39" s="59">
        <v>0</v>
      </c>
      <c r="I39" s="59">
        <v>1987841254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-14035</v>
      </c>
      <c r="P39" s="59">
        <v>0</v>
      </c>
      <c r="Q39" s="59">
        <v>-14035</v>
      </c>
      <c r="R39" s="59">
        <v>0</v>
      </c>
      <c r="S39" s="59">
        <v>-2304855</v>
      </c>
      <c r="T39" s="59">
        <v>-2171369</v>
      </c>
      <c r="U39" s="59">
        <v>-4476224</v>
      </c>
      <c r="V39" s="59">
        <v>1983350995</v>
      </c>
      <c r="W39" s="59">
        <v>1918254521</v>
      </c>
      <c r="X39" s="59">
        <v>65096474</v>
      </c>
      <c r="Y39" s="60">
        <v>3.39</v>
      </c>
      <c r="Z39" s="61">
        <v>1918254521</v>
      </c>
    </row>
    <row r="40" spans="1:26" ht="4.5" customHeight="1">
      <c r="A40" s="97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8"/>
      <c r="Z40" s="99"/>
    </row>
    <row r="41" spans="1:26" ht="12.75">
      <c r="A41" s="100" t="s">
        <v>57</v>
      </c>
      <c r="B41" s="101"/>
      <c r="C41" s="101"/>
      <c r="D41" s="102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2.75">
      <c r="A42" s="57" t="s">
        <v>58</v>
      </c>
      <c r="B42" s="18">
        <v>-86505706</v>
      </c>
      <c r="C42" s="18">
        <v>0</v>
      </c>
      <c r="D42" s="58">
        <v>185629182</v>
      </c>
      <c r="E42" s="59">
        <v>176026003</v>
      </c>
      <c r="F42" s="59">
        <v>-3188</v>
      </c>
      <c r="G42" s="59">
        <v>-3623501</v>
      </c>
      <c r="H42" s="59">
        <v>-4478979</v>
      </c>
      <c r="I42" s="59">
        <v>-8105668</v>
      </c>
      <c r="J42" s="59">
        <v>-4928829</v>
      </c>
      <c r="K42" s="59">
        <v>-9894727</v>
      </c>
      <c r="L42" s="59">
        <v>-11234572</v>
      </c>
      <c r="M42" s="59">
        <v>-26058128</v>
      </c>
      <c r="N42" s="59">
        <v>-82525889</v>
      </c>
      <c r="O42" s="59">
        <v>-102480569</v>
      </c>
      <c r="P42" s="59">
        <v>-33033748</v>
      </c>
      <c r="Q42" s="59">
        <v>-218040206</v>
      </c>
      <c r="R42" s="59">
        <v>-10355635</v>
      </c>
      <c r="S42" s="59">
        <v>-46982541</v>
      </c>
      <c r="T42" s="59">
        <v>-88099587</v>
      </c>
      <c r="U42" s="59">
        <v>-145437763</v>
      </c>
      <c r="V42" s="59">
        <v>-397641765</v>
      </c>
      <c r="W42" s="59">
        <v>176026003</v>
      </c>
      <c r="X42" s="59">
        <v>-573667768</v>
      </c>
      <c r="Y42" s="60">
        <v>-325.9</v>
      </c>
      <c r="Z42" s="61">
        <v>176026003</v>
      </c>
    </row>
    <row r="43" spans="1:26" ht="12.75">
      <c r="A43" s="57" t="s">
        <v>59</v>
      </c>
      <c r="B43" s="18">
        <v>-91621047</v>
      </c>
      <c r="C43" s="18">
        <v>0</v>
      </c>
      <c r="D43" s="58">
        <v>-168383000</v>
      </c>
      <c r="E43" s="59">
        <v>-165249710</v>
      </c>
      <c r="F43" s="59">
        <v>-12296406</v>
      </c>
      <c r="G43" s="59">
        <v>-23924803</v>
      </c>
      <c r="H43" s="59">
        <v>-13960161</v>
      </c>
      <c r="I43" s="59">
        <v>-50181370</v>
      </c>
      <c r="J43" s="59">
        <v>-24240038</v>
      </c>
      <c r="K43" s="59">
        <v>-18595535</v>
      </c>
      <c r="L43" s="59">
        <v>-22828898</v>
      </c>
      <c r="M43" s="59">
        <v>-65664471</v>
      </c>
      <c r="N43" s="59">
        <v>-10578097</v>
      </c>
      <c r="O43" s="59">
        <v>-11017473</v>
      </c>
      <c r="P43" s="59">
        <v>-8677230</v>
      </c>
      <c r="Q43" s="59">
        <v>-30272800</v>
      </c>
      <c r="R43" s="59">
        <v>-553446</v>
      </c>
      <c r="S43" s="59">
        <v>-2145153</v>
      </c>
      <c r="T43" s="59">
        <v>-15599267</v>
      </c>
      <c r="U43" s="59">
        <v>-18297866</v>
      </c>
      <c r="V43" s="59">
        <v>-164416507</v>
      </c>
      <c r="W43" s="59">
        <v>-165249710</v>
      </c>
      <c r="X43" s="59">
        <v>833203</v>
      </c>
      <c r="Y43" s="60">
        <v>-0.5</v>
      </c>
      <c r="Z43" s="61">
        <v>-165249710</v>
      </c>
    </row>
    <row r="44" spans="1:26" ht="12.75">
      <c r="A44" s="57" t="s">
        <v>60</v>
      </c>
      <c r="B44" s="18">
        <v>14590</v>
      </c>
      <c r="C44" s="18">
        <v>0</v>
      </c>
      <c r="D44" s="58">
        <v>-277650</v>
      </c>
      <c r="E44" s="59">
        <v>247649</v>
      </c>
      <c r="F44" s="59">
        <v>287170</v>
      </c>
      <c r="G44" s="59">
        <v>-259082</v>
      </c>
      <c r="H44" s="59">
        <v>-30190</v>
      </c>
      <c r="I44" s="59">
        <v>-2102</v>
      </c>
      <c r="J44" s="59">
        <v>9645</v>
      </c>
      <c r="K44" s="59">
        <v>3719</v>
      </c>
      <c r="L44" s="59">
        <v>2216</v>
      </c>
      <c r="M44" s="59">
        <v>15580</v>
      </c>
      <c r="N44" s="59">
        <v>-25368</v>
      </c>
      <c r="O44" s="59">
        <v>12486</v>
      </c>
      <c r="P44" s="59">
        <v>2992</v>
      </c>
      <c r="Q44" s="59">
        <v>-9890</v>
      </c>
      <c r="R44" s="59">
        <v>-3588</v>
      </c>
      <c r="S44" s="59">
        <v>240</v>
      </c>
      <c r="T44" s="59">
        <v>-4331</v>
      </c>
      <c r="U44" s="59">
        <v>-7679</v>
      </c>
      <c r="V44" s="59">
        <v>-4091</v>
      </c>
      <c r="W44" s="59">
        <v>-30001</v>
      </c>
      <c r="X44" s="59">
        <v>25910</v>
      </c>
      <c r="Y44" s="60">
        <v>-86.36</v>
      </c>
      <c r="Z44" s="61">
        <v>247649</v>
      </c>
    </row>
    <row r="45" spans="1:26" ht="12.75">
      <c r="A45" s="68" t="s">
        <v>61</v>
      </c>
      <c r="B45" s="21">
        <v>-22940642</v>
      </c>
      <c r="C45" s="21">
        <v>0</v>
      </c>
      <c r="D45" s="103">
        <v>16968532</v>
      </c>
      <c r="E45" s="104">
        <v>548486126</v>
      </c>
      <c r="F45" s="104">
        <v>525163413</v>
      </c>
      <c r="G45" s="104">
        <f>+F45+G42+G43+G44+G83</f>
        <v>497356027</v>
      </c>
      <c r="H45" s="104">
        <f>+G45+H42+H43+H44+H83</f>
        <v>478886697</v>
      </c>
      <c r="I45" s="104">
        <f>+H45</f>
        <v>478886697</v>
      </c>
      <c r="J45" s="104">
        <f>+H45+J42+J43+J44+J83</f>
        <v>449727475</v>
      </c>
      <c r="K45" s="104">
        <f>+J45+K42+K43+K44+K83</f>
        <v>421240932</v>
      </c>
      <c r="L45" s="104">
        <f>+K45+L42+L43+L44+L83</f>
        <v>387179678</v>
      </c>
      <c r="M45" s="104">
        <f>+L45</f>
        <v>387179678</v>
      </c>
      <c r="N45" s="104">
        <f>+L45+N42+N43+N44+N83</f>
        <v>294050324</v>
      </c>
      <c r="O45" s="104">
        <f>+N45+O42+O43+O44+O83</f>
        <v>180564768</v>
      </c>
      <c r="P45" s="104">
        <f>+O45+P42+P43+P44+P83</f>
        <v>138856782</v>
      </c>
      <c r="Q45" s="104">
        <f>+P45</f>
        <v>138856782</v>
      </c>
      <c r="R45" s="104">
        <f>+P45+R42+R43+R44+R83</f>
        <v>127944113</v>
      </c>
      <c r="S45" s="104">
        <f>+R45+S42+S43+S44+S83</f>
        <v>78816659</v>
      </c>
      <c r="T45" s="104">
        <f>+S45+T42+T43+T44+T83</f>
        <v>-24886526</v>
      </c>
      <c r="U45" s="104">
        <f>+T45</f>
        <v>-24886526</v>
      </c>
      <c r="V45" s="104">
        <f>+U45</f>
        <v>-24886526</v>
      </c>
      <c r="W45" s="104">
        <f>+W83+W42+W43+W44</f>
        <v>548208476</v>
      </c>
      <c r="X45" s="104">
        <f>+V45-W45</f>
        <v>-573095002</v>
      </c>
      <c r="Y45" s="105">
        <f>+IF(W45&lt;&gt;0,+(X45/W45)*100,0)</f>
        <v>-104.53960985455468</v>
      </c>
      <c r="Z45" s="106">
        <v>548486126</v>
      </c>
    </row>
    <row r="46" spans="1:26" ht="4.5" customHeight="1">
      <c r="A46" s="113"/>
      <c r="B46" s="114">
        <v>0</v>
      </c>
      <c r="C46" s="114">
        <v>0</v>
      </c>
      <c r="D46" s="115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7">
        <v>0</v>
      </c>
      <c r="Z46" s="118">
        <v>0</v>
      </c>
    </row>
    <row r="47" spans="1:26" ht="12.75" hidden="1">
      <c r="A47" s="119" t="s">
        <v>114</v>
      </c>
      <c r="B47" s="119" t="s">
        <v>100</v>
      </c>
      <c r="C47" s="119"/>
      <c r="D47" s="120" t="s">
        <v>101</v>
      </c>
      <c r="E47" s="121" t="s">
        <v>102</v>
      </c>
      <c r="F47" s="122"/>
      <c r="G47" s="122"/>
      <c r="H47" s="122"/>
      <c r="I47" s="123" t="s">
        <v>103</v>
      </c>
      <c r="J47" s="122"/>
      <c r="K47" s="122"/>
      <c r="L47" s="122"/>
      <c r="M47" s="123" t="s">
        <v>104</v>
      </c>
      <c r="N47" s="124"/>
      <c r="O47" s="124"/>
      <c r="P47" s="124"/>
      <c r="Q47" s="123" t="s">
        <v>105</v>
      </c>
      <c r="R47" s="124"/>
      <c r="S47" s="124"/>
      <c r="T47" s="124"/>
      <c r="U47" s="123" t="s">
        <v>106</v>
      </c>
      <c r="V47" s="123" t="s">
        <v>107</v>
      </c>
      <c r="W47" s="123" t="s">
        <v>108</v>
      </c>
      <c r="X47" s="123"/>
      <c r="Y47" s="123"/>
      <c r="Z47" s="125"/>
    </row>
    <row r="48" spans="1:26" ht="12.75" hidden="1">
      <c r="A48" s="126" t="s">
        <v>62</v>
      </c>
      <c r="B48" s="127"/>
      <c r="C48" s="127"/>
      <c r="D48" s="128"/>
      <c r="E48" s="129"/>
      <c r="F48" s="129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</row>
    <row r="49" spans="1:26" ht="12.75" hidden="1">
      <c r="A49" s="132" t="s">
        <v>115</v>
      </c>
      <c r="B49" s="51">
        <v>0</v>
      </c>
      <c r="C49" s="51">
        <v>0</v>
      </c>
      <c r="D49" s="13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34">
        <v>0</v>
      </c>
    </row>
    <row r="50" spans="1:26" ht="12.75" hidden="1">
      <c r="A50" s="126" t="s">
        <v>63</v>
      </c>
      <c r="B50" s="51"/>
      <c r="C50" s="51"/>
      <c r="D50" s="13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34"/>
    </row>
    <row r="51" spans="1:26" ht="12.75" hidden="1">
      <c r="A51" s="132" t="s">
        <v>64</v>
      </c>
      <c r="B51" s="51">
        <v>0</v>
      </c>
      <c r="C51" s="51">
        <v>0</v>
      </c>
      <c r="D51" s="13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34">
        <v>0</v>
      </c>
    </row>
    <row r="52" spans="1:26" ht="4.5" customHeight="1" hidden="1">
      <c r="A52" s="135"/>
      <c r="B52" s="114"/>
      <c r="C52" s="114"/>
      <c r="D52" s="13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37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5" t="s">
        <v>65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40.66578363766348</v>
      </c>
      <c r="E59" s="10">
        <f t="shared" si="7"/>
        <v>25.008876726902557</v>
      </c>
      <c r="F59" s="10">
        <f t="shared" si="7"/>
        <v>2.67203567702036E-05</v>
      </c>
      <c r="G59" s="10">
        <f t="shared" si="7"/>
        <v>0.0029842474893168255</v>
      </c>
      <c r="H59" s="10">
        <f t="shared" si="7"/>
        <v>0.6046172904533356</v>
      </c>
      <c r="I59" s="10">
        <f t="shared" si="7"/>
        <v>0.2107380358888362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0.049404478426861645</v>
      </c>
      <c r="W59" s="10">
        <f t="shared" si="7"/>
        <v>25.008876726902557</v>
      </c>
      <c r="X59" s="10">
        <f t="shared" si="7"/>
        <v>0</v>
      </c>
      <c r="Y59" s="10">
        <f t="shared" si="7"/>
        <v>0</v>
      </c>
      <c r="Z59" s="11">
        <f t="shared" si="7"/>
        <v>25.008876726902557</v>
      </c>
    </row>
    <row r="60" spans="1:26" ht="12.7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8" t="s">
        <v>66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8" t="s">
        <v>67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8" t="s">
        <v>68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8" t="s">
        <v>69</v>
      </c>
      <c r="B64" s="12">
        <f t="shared" si="7"/>
        <v>0</v>
      </c>
      <c r="C64" s="12">
        <f t="shared" si="7"/>
        <v>0</v>
      </c>
      <c r="D64" s="3">
        <f t="shared" si="7"/>
        <v>99.91401131826024</v>
      </c>
      <c r="E64" s="13">
        <f t="shared" si="7"/>
        <v>115.89007700395287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115.89007700395287</v>
      </c>
      <c r="X64" s="13">
        <f t="shared" si="7"/>
        <v>0</v>
      </c>
      <c r="Y64" s="13">
        <f t="shared" si="7"/>
        <v>0</v>
      </c>
      <c r="Z64" s="14">
        <f t="shared" si="7"/>
        <v>115.89007700395287</v>
      </c>
    </row>
    <row r="65" spans="1:26" ht="12.75">
      <c r="A65" s="38"/>
      <c r="B65" s="12"/>
      <c r="C65" s="12"/>
      <c r="D65" s="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ht="12.75">
      <c r="A66" s="39" t="s">
        <v>70</v>
      </c>
      <c r="B66" s="15">
        <f t="shared" si="7"/>
        <v>0</v>
      </c>
      <c r="C66" s="15">
        <f t="shared" si="7"/>
        <v>0</v>
      </c>
      <c r="D66" s="4">
        <f t="shared" si="7"/>
        <v>125.89928057553956</v>
      </c>
      <c r="E66" s="16">
        <f t="shared" si="7"/>
        <v>125.86758729816235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47.854975939534114</v>
      </c>
      <c r="T66" s="16">
        <f t="shared" si="7"/>
        <v>84.74194402446096</v>
      </c>
      <c r="U66" s="16">
        <f t="shared" si="7"/>
        <v>44.66620260087416</v>
      </c>
      <c r="V66" s="16">
        <f t="shared" si="7"/>
        <v>11.91608637344827</v>
      </c>
      <c r="W66" s="16">
        <f t="shared" si="7"/>
        <v>125.86758729816235</v>
      </c>
      <c r="X66" s="16">
        <f t="shared" si="7"/>
        <v>0</v>
      </c>
      <c r="Y66" s="16">
        <f t="shared" si="7"/>
        <v>0</v>
      </c>
      <c r="Z66" s="17">
        <f t="shared" si="7"/>
        <v>125.86758729816235</v>
      </c>
    </row>
    <row r="67" spans="1:26" ht="12.75" hidden="1">
      <c r="A67" s="40" t="s">
        <v>71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2.75" hidden="1">
      <c r="A68" s="36" t="s">
        <v>31</v>
      </c>
      <c r="B68" s="18">
        <v>0</v>
      </c>
      <c r="C68" s="18">
        <v>0</v>
      </c>
      <c r="D68" s="19">
        <v>70190220</v>
      </c>
      <c r="E68" s="20">
        <v>97679585</v>
      </c>
      <c r="F68" s="20">
        <v>7484930</v>
      </c>
      <c r="G68" s="20">
        <v>8109247</v>
      </c>
      <c r="H68" s="20">
        <v>8281437</v>
      </c>
      <c r="I68" s="20">
        <v>23875614</v>
      </c>
      <c r="J68" s="20">
        <v>8271533</v>
      </c>
      <c r="K68" s="20">
        <v>8337736</v>
      </c>
      <c r="L68" s="20">
        <v>8031232</v>
      </c>
      <c r="M68" s="20">
        <v>24640501</v>
      </c>
      <c r="N68" s="20">
        <v>8210264</v>
      </c>
      <c r="O68" s="20">
        <v>8366974</v>
      </c>
      <c r="P68" s="20">
        <v>8429522</v>
      </c>
      <c r="Q68" s="20">
        <v>25006760</v>
      </c>
      <c r="R68" s="20">
        <v>8314342</v>
      </c>
      <c r="S68" s="20">
        <v>8312680</v>
      </c>
      <c r="T68" s="20">
        <v>11693097</v>
      </c>
      <c r="U68" s="20">
        <v>28320119</v>
      </c>
      <c r="V68" s="20">
        <v>101842994</v>
      </c>
      <c r="W68" s="20">
        <v>97679585</v>
      </c>
      <c r="X68" s="20">
        <v>0</v>
      </c>
      <c r="Y68" s="19">
        <v>0</v>
      </c>
      <c r="Z68" s="22">
        <v>97679585</v>
      </c>
    </row>
    <row r="69" spans="1:26" ht="12.75" hidden="1">
      <c r="A69" s="37" t="s">
        <v>32</v>
      </c>
      <c r="B69" s="18">
        <v>0</v>
      </c>
      <c r="C69" s="18">
        <v>0</v>
      </c>
      <c r="D69" s="19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19">
        <v>0</v>
      </c>
      <c r="Z69" s="22">
        <v>0</v>
      </c>
    </row>
    <row r="70" spans="1:26" ht="12.75" hidden="1">
      <c r="A70" s="38" t="s">
        <v>66</v>
      </c>
      <c r="B70" s="18">
        <v>0</v>
      </c>
      <c r="C70" s="18">
        <v>0</v>
      </c>
      <c r="D70" s="19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19">
        <v>0</v>
      </c>
      <c r="Z70" s="22">
        <v>0</v>
      </c>
    </row>
    <row r="71" spans="1:26" ht="12.75" hidden="1">
      <c r="A71" s="38" t="s">
        <v>67</v>
      </c>
      <c r="B71" s="18">
        <v>0</v>
      </c>
      <c r="C71" s="18">
        <v>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19">
        <v>0</v>
      </c>
      <c r="Z71" s="22">
        <v>0</v>
      </c>
    </row>
    <row r="72" spans="1:26" ht="12.75" hidden="1">
      <c r="A72" s="38" t="s">
        <v>68</v>
      </c>
      <c r="B72" s="18">
        <v>0</v>
      </c>
      <c r="C72" s="18">
        <v>0</v>
      </c>
      <c r="D72" s="19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19">
        <v>0</v>
      </c>
      <c r="Z72" s="22">
        <v>0</v>
      </c>
    </row>
    <row r="73" spans="1:26" ht="12.75" hidden="1">
      <c r="A73" s="38" t="s">
        <v>69</v>
      </c>
      <c r="B73" s="18">
        <v>0</v>
      </c>
      <c r="C73" s="18">
        <v>0</v>
      </c>
      <c r="D73" s="19">
        <v>46517750</v>
      </c>
      <c r="E73" s="20">
        <v>25055467</v>
      </c>
      <c r="F73" s="20">
        <v>1899704</v>
      </c>
      <c r="G73" s="20">
        <v>1989790</v>
      </c>
      <c r="H73" s="20">
        <v>1986102</v>
      </c>
      <c r="I73" s="20">
        <v>5875596</v>
      </c>
      <c r="J73" s="20">
        <v>1900709</v>
      </c>
      <c r="K73" s="20">
        <v>2070684</v>
      </c>
      <c r="L73" s="20">
        <v>1932001</v>
      </c>
      <c r="M73" s="20">
        <v>5903394</v>
      </c>
      <c r="N73" s="20">
        <v>2012572</v>
      </c>
      <c r="O73" s="20">
        <v>2174107</v>
      </c>
      <c r="P73" s="20">
        <v>2156330</v>
      </c>
      <c r="Q73" s="20">
        <v>6343009</v>
      </c>
      <c r="R73" s="20">
        <v>2084369</v>
      </c>
      <c r="S73" s="20">
        <v>2243449</v>
      </c>
      <c r="T73" s="20">
        <v>2078386</v>
      </c>
      <c r="U73" s="20">
        <v>6406204</v>
      </c>
      <c r="V73" s="20">
        <v>24528203</v>
      </c>
      <c r="W73" s="20">
        <v>25055467</v>
      </c>
      <c r="X73" s="20">
        <v>0</v>
      </c>
      <c r="Y73" s="19">
        <v>0</v>
      </c>
      <c r="Z73" s="22">
        <v>25055467</v>
      </c>
    </row>
    <row r="74" spans="1:26" ht="12.75" hidden="1">
      <c r="A74" s="38"/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0.75" customHeight="1" hidden="1">
      <c r="A75" s="39" t="s">
        <v>70</v>
      </c>
      <c r="B75" s="27">
        <v>0</v>
      </c>
      <c r="C75" s="27">
        <v>0</v>
      </c>
      <c r="D75" s="28">
        <v>27800000</v>
      </c>
      <c r="E75" s="29">
        <v>27807000</v>
      </c>
      <c r="F75" s="29">
        <v>2262752</v>
      </c>
      <c r="G75" s="29">
        <v>2167385</v>
      </c>
      <c r="H75" s="29">
        <v>2190649</v>
      </c>
      <c r="I75" s="29">
        <v>6620786</v>
      </c>
      <c r="J75" s="29">
        <v>2224323</v>
      </c>
      <c r="K75" s="29">
        <v>2256899</v>
      </c>
      <c r="L75" s="29">
        <v>2285296</v>
      </c>
      <c r="M75" s="29">
        <v>6766518</v>
      </c>
      <c r="N75" s="29">
        <v>2317421</v>
      </c>
      <c r="O75" s="29">
        <v>2357216</v>
      </c>
      <c r="P75" s="29">
        <v>2386222</v>
      </c>
      <c r="Q75" s="29">
        <v>7060859</v>
      </c>
      <c r="R75" s="29">
        <v>2437639</v>
      </c>
      <c r="S75" s="29">
        <v>2483119</v>
      </c>
      <c r="T75" s="29">
        <v>2519279</v>
      </c>
      <c r="U75" s="29">
        <v>7440037</v>
      </c>
      <c r="V75" s="29">
        <v>27888200</v>
      </c>
      <c r="W75" s="29">
        <v>27807000</v>
      </c>
      <c r="X75" s="29">
        <v>0</v>
      </c>
      <c r="Y75" s="28">
        <v>0</v>
      </c>
      <c r="Z75" s="30">
        <v>27807000</v>
      </c>
    </row>
    <row r="76" spans="1:26" ht="12.75" hidden="1">
      <c r="A76" s="41" t="s">
        <v>72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2.75" hidden="1">
      <c r="A77" s="36" t="s">
        <v>31</v>
      </c>
      <c r="B77" s="18">
        <v>36450237</v>
      </c>
      <c r="C77" s="18">
        <v>0</v>
      </c>
      <c r="D77" s="19">
        <v>28543403</v>
      </c>
      <c r="E77" s="20">
        <v>24428567</v>
      </c>
      <c r="F77" s="20">
        <v>2</v>
      </c>
      <c r="G77" s="20">
        <v>242</v>
      </c>
      <c r="H77" s="20">
        <v>50071</v>
      </c>
      <c r="I77" s="20">
        <v>50315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50315</v>
      </c>
      <c r="W77" s="20">
        <v>24428567</v>
      </c>
      <c r="X77" s="20">
        <v>0</v>
      </c>
      <c r="Y77" s="19">
        <v>0</v>
      </c>
      <c r="Z77" s="22">
        <v>24428567</v>
      </c>
    </row>
    <row r="78" spans="1:26" ht="12.75" hidden="1">
      <c r="A78" s="37" t="s">
        <v>32</v>
      </c>
      <c r="B78" s="18">
        <v>0</v>
      </c>
      <c r="C78" s="18">
        <v>0</v>
      </c>
      <c r="D78" s="19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19">
        <v>0</v>
      </c>
      <c r="Z78" s="22">
        <v>0</v>
      </c>
    </row>
    <row r="79" spans="1:26" ht="12.75" hidden="1">
      <c r="A79" s="38" t="s">
        <v>66</v>
      </c>
      <c r="B79" s="18">
        <v>0</v>
      </c>
      <c r="C79" s="18">
        <v>0</v>
      </c>
      <c r="D79" s="19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19">
        <v>0</v>
      </c>
      <c r="Z79" s="22">
        <v>0</v>
      </c>
    </row>
    <row r="80" spans="1:26" ht="12.75" hidden="1">
      <c r="A80" s="38" t="s">
        <v>67</v>
      </c>
      <c r="B80" s="18">
        <v>0</v>
      </c>
      <c r="C80" s="18">
        <v>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19">
        <v>0</v>
      </c>
      <c r="Z80" s="22">
        <v>0</v>
      </c>
    </row>
    <row r="81" spans="1:26" ht="12.75" hidden="1">
      <c r="A81" s="38" t="s">
        <v>68</v>
      </c>
      <c r="B81" s="18">
        <v>0</v>
      </c>
      <c r="C81" s="18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19">
        <v>0</v>
      </c>
      <c r="Z81" s="22">
        <v>0</v>
      </c>
    </row>
    <row r="82" spans="1:26" ht="12.75" hidden="1">
      <c r="A82" s="38" t="s">
        <v>69</v>
      </c>
      <c r="B82" s="18">
        <v>0</v>
      </c>
      <c r="C82" s="18">
        <v>0</v>
      </c>
      <c r="D82" s="19">
        <v>46477750</v>
      </c>
      <c r="E82" s="20">
        <v>29036800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29036800</v>
      </c>
      <c r="X82" s="20">
        <v>0</v>
      </c>
      <c r="Y82" s="19">
        <v>0</v>
      </c>
      <c r="Z82" s="22">
        <v>29036800</v>
      </c>
    </row>
    <row r="83" spans="1:26" ht="12.75" hidden="1">
      <c r="A83" s="38"/>
      <c r="B83" s="18">
        <v>155171521</v>
      </c>
      <c r="C83" s="18"/>
      <c r="D83" s="19"/>
      <c r="E83" s="20">
        <v>537462184</v>
      </c>
      <c r="F83" s="20">
        <v>537175837</v>
      </c>
      <c r="G83" s="20"/>
      <c r="H83" s="20"/>
      <c r="I83" s="20">
        <v>537175837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537175837</v>
      </c>
      <c r="W83" s="20">
        <v>537462184</v>
      </c>
      <c r="X83" s="20"/>
      <c r="Y83" s="19"/>
      <c r="Z83" s="22">
        <v>537462184</v>
      </c>
    </row>
    <row r="84" spans="1:26" ht="12.75" hidden="1">
      <c r="A84" s="39" t="s">
        <v>70</v>
      </c>
      <c r="B84" s="27">
        <v>0</v>
      </c>
      <c r="C84" s="27">
        <v>0</v>
      </c>
      <c r="D84" s="28">
        <v>35000000</v>
      </c>
      <c r="E84" s="29">
        <v>35000000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1188296</v>
      </c>
      <c r="T84" s="29">
        <v>2134886</v>
      </c>
      <c r="U84" s="29">
        <v>3323182</v>
      </c>
      <c r="V84" s="29">
        <v>3323182</v>
      </c>
      <c r="W84" s="29">
        <v>35000000</v>
      </c>
      <c r="X84" s="29">
        <v>0</v>
      </c>
      <c r="Y84" s="28">
        <v>0</v>
      </c>
      <c r="Z84" s="30">
        <v>35000000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2020-07-31T19:27:36Z</dcterms:created>
  <dcterms:modified xsi:type="dcterms:W3CDTF">2020-07-31T19:28:29Z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